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F:\BorA\F-plan\F-plan\2024-2026\"/>
    </mc:Choice>
  </mc:AlternateContent>
  <xr:revisionPtr revIDLastSave="0" documentId="13_ncr:1_{EC99B225-5A05-4B70-AB4F-7A08BB677769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225" firstSheet="5" activeTab="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l="1"/>
  <c r="E26" i="35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<sst xmlns="http://schemas.openxmlformats.org/spreadsheetml/2006/main" count="13659" uniqueCount="4829">
  <si>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</si>
  <si>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</si>
  <si>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</si>
  <si>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</si>
  <si>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</si>
  <si>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</si>
  <si>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</si>
  <si>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</si>
  <si>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</si>
  <si>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</si>
  <si>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</si>
  <si>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</si>
  <si>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</si>
  <si>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</si>
  <si>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</si>
  <si>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</si>
  <si>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</si>
  <si>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</si>
  <si>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</si>
  <si>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</si>
  <si>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</si>
  <si>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</si>
  <si>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</si>
  <si>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</si>
  <si>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</si>
  <si>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</si>
  <si>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</si>
  <si>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</si>
  <si>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</si>
  <si>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</si>
  <si>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</si>
  <si>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</si>
  <si>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</si>
  <si>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</si>
  <si>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</si>
  <si>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</si>
  <si>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</si>
  <si>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</si>
  <si>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</si>
  <si>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</si>
  <si>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</si>
  <si>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</si>
  <si>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</si>
  <si>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</si>
  <si>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</si>
  <si>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</si>
  <si>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</si>
  <si>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</si>
  <si>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</si>
  <si>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</si>
  <si>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</si>
  <si>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</si>
  <si>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</si>
  <si>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</si>
  <si>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</si>
  <si>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</si>
  <si>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</si>
  <si>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</si>
  <si>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</si>
  <si>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</si>
  <si>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</si>
  <si>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</si>
  <si>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</si>
  <si>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</si>
  <si>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</si>
  <si>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</si>
  <si>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</si>
  <si>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</si>
  <si>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</si>
  <si>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</si>
  <si>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</si>
  <si>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</si>
  <si>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</si>
  <si>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</si>
  <si>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</si>
  <si>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</si>
  <si>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</si>
  <si>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</si>
  <si>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</si>
  <si>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</si>
  <si>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</si>
  <si>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</si>
  <si>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</si>
  <si>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</si>
  <si>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</si>
  <si>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</si>
  <si>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</si>
  <si>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</si>
  <si>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</si>
  <si>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</si>
  <si>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</si>
  <si>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</si>
  <si>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</si>
  <si>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</si>
  <si>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</si>
  <si>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</si>
  <si>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</si>
  <si>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</si>
  <si>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</si>
  <si>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</si>
  <si>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</si>
  <si>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</si>
  <si>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</si>
  <si>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</si>
  <si>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</si>
  <si>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</si>
  <si>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</si>
  <si>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</si>
  <si>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</si>
  <si>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</si>
  <si>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</si>
  <si>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</si>
  <si>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</si>
  <si>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</si>
  <si>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</si>
  <si>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</si>
  <si>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</si>
  <si>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</si>
  <si>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</si>
  <si>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</si>
  <si>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</si>
  <si>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</si>
  <si>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</si>
  <si>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</si>
  <si>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</si>
  <si>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</si>
  <si>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</si>
  <si>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</si>
  <si>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</si>
  <si>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</si>
  <si>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</si>
  <si>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</si>
  <si>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</si>
  <si>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</si>
  <si>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</si>
  <si>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</si>
  <si>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</si>
  <si>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</si>
  <si>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</si>
  <si>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</si>
  <si>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</si>
  <si>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</si>
  <si>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</si>
  <si>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</si>
  <si>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</si>
  <si>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</si>
  <si>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</si>
  <si>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</si>
  <si>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</si>
  <si>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</si>
  <si>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</si>
  <si>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</si>
  <si>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</si>
  <si>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</si>
  <si>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</si>
  <si>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</si>
  <si>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</si>
  <si>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</si>
  <si>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</si>
  <si>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</si>
  <si>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</si>
  <si>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</si>
  <si>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</si>
  <si>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</si>
  <si>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</si>
  <si>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</si>
  <si>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</si>
  <si>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</si>
  <si>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</si>
  <si>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</si>
  <si>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</si>
  <si>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</si>
  <si>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</si>
  <si>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</si>
  <si>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</si>
  <si>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</si>
  <si>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</si>
  <si>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</si>
  <si>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</si>
  <si>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</si>
  <si>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</si>
  <si>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</si>
  <si>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</si>
  <si>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</si>
  <si>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</si>
  <si>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</si>
  <si>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</si>
  <si>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</si>
  <si>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</si>
  <si>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</si>
  <si>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</si>
  <si>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</si>
  <si>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</si>
  <si>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</si>
  <si>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</si>
  <si>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</si>
  <si>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</si>
  <si>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</si>
  <si>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</si>
  <si>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</si>
  <si>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</si>
  <si>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</si>
  <si>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</si>
  <si>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</si>
  <si>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</si>
  <si>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</si>
  <si>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</si>
  <si>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</si>
  <si>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</si>
  <si>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</si>
  <si>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</si>
  <si>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</si>
  <si>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</si>
  <si>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</si>
  <si>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</si>
  <si>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</si>
  <si>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</si>
  <si>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</si>
  <si>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</si>
  <si>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</si>
  <si>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</si>
  <si>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</si>
  <si>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</si>
  <si>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</si>
  <si>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</si>
  <si>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</si>
  <si>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</si>
  <si>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</si>
  <si>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</si>
  <si>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</si>
  <si>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</si>
  <si>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</si>
  <si>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</si>
  <si>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</si>
  <si>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</si>
  <si>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</si>
  <si>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</si>
  <si>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</si>
  <si>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</si>
  <si>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</si>
  <si>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</si>
  <si>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</si>
  <si>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</si>
  <si>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</si>
  <si>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</si>
  <si>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</si>
  <si>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</si>
  <si>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</si>
  <si>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</si>
  <si>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</si>
  <si>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</si>
  <si>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</si>
  <si>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</si>
  <si>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</si>
  <si>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</si>
  <si>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</si>
  <si>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</si>
  <si>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</si>
  <si>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</si>
  <si>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</si>
  <si>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</si>
  <si>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</si>
  <si>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</si>
  <si>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</si>
  <si>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</si>
  <si>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</si>
  <si>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</si>
  <si>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</si>
  <si>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</si>
  <si>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</si>
  <si>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</si>
  <si>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</si>
  <si>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</si>
  <si>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</si>
  <si>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</si>
  <si>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</si>
  <si>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</si>
  <si>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</si>
  <si>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</si>
  <si>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</si>
  <si>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</si>
  <si>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</si>
  <si>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</si>
  <si>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</si>
  <si>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</si>
  <si>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</si>
  <si>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</si>
  <si>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</si>
  <si>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</si>
  <si>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</si>
  <si>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</si>
  <si>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</si>
  <si>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</si>
  <si>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</si>
  <si>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</si>
  <si>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</si>
  <si>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</si>
  <si>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</si>
  <si>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</si>
  <si>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</si>
  <si>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</si>
  <si>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</si>
  <si>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</si>
  <si>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</si>
  <si>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</si>
  <si>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</si>
  <si>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</si>
  <si>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</si>
  <si>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</si>
  <si>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</si>
  <si>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</si>
  <si>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</si>
  <si>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</si>
  <si>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</si>
  <si>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</si>
  <si>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</si>
  <si>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</si>
  <si>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</si>
  <si>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</si>
  <si>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</si>
  <si>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</si>
  <si>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</si>
  <si>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</si>
  <si>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</si>
  <si>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</si>
  <si>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</si>
  <si>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</si>
  <si>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</si>
  <si>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</si>
  <si>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</si>
  <si>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</si>
  <si>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</si>
  <si>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</si>
  <si>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</si>
  <si>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</si>
  <si>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</si>
  <si>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</si>
  <si>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</si>
  <si>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</si>
  <si>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</si>
  <si>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</si>
  <si>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</si>
  <si>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</si>
  <si>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</si>
  <si>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</si>
  <si>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</si>
  <si>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</si>
  <si>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</si>
  <si>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</si>
  <si>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</si>
  <si>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</si>
  <si>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</si>
  <si>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</si>
  <si>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</si>
  <si>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</si>
  <si>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</si>
  <si>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</si>
  <si>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</si>
  <si>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</si>
  <si>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</si>
  <si>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</si>
  <si>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</si>
  <si>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</si>
  <si>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</si>
  <si>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</si>
  <si>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</si>
  <si>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</si>
  <si>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</si>
  <si>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</si>
  <si>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</si>
  <si>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</si>
  <si>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</si>
  <si>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</si>
  <si>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</si>
  <si>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</si>
  <si>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</si>
  <si>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</si>
  <si>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</si>
  <si>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</si>
  <si>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</si>
  <si>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</si>
  <si>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</si>
  <si>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</si>
  <si>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</si>
  <si>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</si>
  <si>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</si>
  <si>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</si>
  <si>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</si>
  <si>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</si>
  <si>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</si>
  <si>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</si>
  <si>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</si>
  <si>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</si>
  <si>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</si>
  <si>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</si>
  <si>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</si>
  <si>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</si>
  <si>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</si>
  <si>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</si>
  <si>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</si>
  <si>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</si>
  <si>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</si>
  <si>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</si>
  <si>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</si>
  <si>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</si>
  <si>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</si>
  <si>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</si>
  <si>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</si>
  <si>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</si>
  <si>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</si>
  <si>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</si>
  <si>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</si>
  <si>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</si>
  <si>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</si>
  <si>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</si>
  <si>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</si>
  <si>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</si>
  <si>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</si>
  <si>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</si>
  <si>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</si>
  <si>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</si>
  <si>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</si>
  <si>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</si>
  <si>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</si>
  <si>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</si>
  <si>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</si>
  <si>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</si>
  <si>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</si>
  <si>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</si>
  <si>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</si>
  <si>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</si>
  <si>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</si>
  <si>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</si>
  <si>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</si>
  <si>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</si>
  <si>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</si>
  <si>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</si>
  <si>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</si>
  <si>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</si>
  <si>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</si>
  <si>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</si>
  <si>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</si>
  <si>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</si>
  <si>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</si>
  <si>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</si>
  <si>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</si>
  <si>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</si>
  <si>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</si>
  <si>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</si>
  <si>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</si>
  <si>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</si>
  <si>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</si>
  <si>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</si>
  <si>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</si>
  <si>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</si>
  <si>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</si>
  <si>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</si>
  <si>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</si>
  <si>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</si>
  <si>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</si>
  <si>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</si>
  <si>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</si>
  <si>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</si>
  <si>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</si>
  <si>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</si>
  <si>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</si>
  <si>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</si>
  <si>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</si>
  <si>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</si>
  <si>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</si>
  <si>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</si>
  <si>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</si>
  <si>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</si>
  <si>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</si>
  <si>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</si>
  <si>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</si>
  <si>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</si>
  <si>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</si>
  <si>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</si>
  <si>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</si>
  <si>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</si>
  <si>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</si>
  <si>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</si>
  <si>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</si>
  <si>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</si>
  <si>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</si>
  <si>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</si>
  <si>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</si>
  <si>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</si>
  <si>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</si>
  <si>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</si>
  <si>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</si>
  <si>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</si>
  <si>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</si>
  <si>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</si>
  <si>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</si>
  <si>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</si>
  <si>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</si>
  <si>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</si>
  <si>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</si>
  <si>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</si>
  <si>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</si>
  <si>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</si>
  <si>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</si>
  <si>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</si>
  <si>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</si>
  <si>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</si>
  <si>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</si>
  <si>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</si>
  <si>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</si>
  <si>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</si>
  <si>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</si>
  <si>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</si>
  <si>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</si>
  <si>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</si>
  <si>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</si>
  <si>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</si>
  <si>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</si>
  <si>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</si>
  <si>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</si>
  <si>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</si>
  <si>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</si>
  <si>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</si>
  <si>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</si>
  <si>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</si>
  <si>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</si>
  <si>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</si>
  <si>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</si>
  <si>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</si>
  <si>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</si>
  <si>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</si>
  <si>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</si>
  <si>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</si>
  <si>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</si>
  <si>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</si>
  <si>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</si>
  <si>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</si>
  <si>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</si>
  <si>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</si>
  <si>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</si>
  <si>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</si>
  <si>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</si>
  <si>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</si>
  <si>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</si>
  <si>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</si>
  <si>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</si>
  <si>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</si>
  <si>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</si>
  <si>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</si>
  <si>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</si>
  <si>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</si>
  <si>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</si>
  <si>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</si>
  <si>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</si>
  <si>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</si>
  <si>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</si>
  <si>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</si>
  <si>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</si>
  <si>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</si>
  <si>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</si>
  <si>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</si>
  <si>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</si>
  <si>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</si>
  <si>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</si>
  <si>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</si>
  <si>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</si>
  <si>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</si>
  <si>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</si>
  <si>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</si>
  <si>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</si>
  <si>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</si>
  <si>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</si>
  <si>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</si>
  <si>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</si>
  <si>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</si>
  <si>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</si>
  <si>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</si>
  <si>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</si>
  <si>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</si>
  <si>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</si>
  <si>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</si>
  <si>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</si>
  <si>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</si>
  <si>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</si>
  <si>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</si>
  <si>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</si>
  <si>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</si>
  <si>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</si>
  <si>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</si>
  <si>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</si>
  <si>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</si>
  <si>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</si>
  <si>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</si>
  <si>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</si>
  <si>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</si>
  <si>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</si>
  <si>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</si>
  <si>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</si>
  <si>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</si>
  <si>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</si>
  <si>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</si>
  <si>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</si>
  <si>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</si>
  <si>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</si>
  <si>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</si>
  <si>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</si>
  <si>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</si>
  <si>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</si>
  <si>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</si>
  <si>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</si>
  <si>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</si>
  <si>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</si>
  <si>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</si>
  <si>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</si>
  <si>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</si>
  <si>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</si>
  <si>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</si>
  <si>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</si>
  <si>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</si>
  <si>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</si>
  <si>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</si>
  <si>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</si>
  <si>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</si>
  <si>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</si>
  <si>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</si>
  <si>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</si>
  <si>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</si>
  <si>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</si>
  <si>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</si>
  <si>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</si>
  <si>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</si>
  <si>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</si>
  <si>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</si>
  <si>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</si>
  <si>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</si>
  <si>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</si>
  <si>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</si>
  <si>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</si>
  <si>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</si>
  <si>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</si>
  <si>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</si>
  <si>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</si>
  <si>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</si>
  <si>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</si>
  <si>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</si>
  <si>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</si>
  <si>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</si>
  <si>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</si>
  <si>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</si>
  <si>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</si>
  <si>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</si>
  <si>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</si>
  <si>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</si>
  <si>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</si>
  <si>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</si>
  <si>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</si>
  <si>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</si>
  <si>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</si>
  <si>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</si>
  <si>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</si>
  <si>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</si>
  <si>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</si>
  <si>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</si>
  <si>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</si>
  <si>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</si>
  <si>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</si>
  <si>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</si>
  <si>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</si>
  <si>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</si>
  <si>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</si>
  <si>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</si>
  <si>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</si>
  <si>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</si>
  <si>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</si>
  <si>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</si>
  <si>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</si>
  <si>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</si>
  <si>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</si>
  <si>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</si>
  <si>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</si>
  <si>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</si>
  <si>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</si>
  <si>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</si>
  <si>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</si>
  <si>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</si>
  <si>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</si>
  <si>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</si>
  <si>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</si>
  <si>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</si>
  <si>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</si>
  <si>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</si>
  <si>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</si>
  <si>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</si>
  <si>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</si>
  <si>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</si>
  <si>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</si>
  <si>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</si>
  <si>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</si>
  <si>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</si>
  <si>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</si>
  <si>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</si>
  <si>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</si>
  <si>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</si>
  <si>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</si>
  <si>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</si>
  <si>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</si>
  <si>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</si>
  <si>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</si>
  <si>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</si>
  <si>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</si>
  <si>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</si>
  <si>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</si>
  <si>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</si>
  <si>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</si>
  <si>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</si>
  <si>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</si>
  <si>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</si>
  <si>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</si>
  <si>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</si>
  <si>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</si>
  <si>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</si>
  <si>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</si>
  <si>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</si>
  <si>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</si>
  <si>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</si>
  <si>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</si>
  <si>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</si>
  <si>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</si>
  <si>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</si>
  <si>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</si>
  <si>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</si>
  <si>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</si>
  <si>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</si>
  <si>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</si>
  <si>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</si>
  <si>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</si>
  <si>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</si>
  <si>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</si>
  <si>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</si>
  <si>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</si>
  <si>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</si>
  <si>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</si>
  <si>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</si>
  <si>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</si>
  <si>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</si>
  <si>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</si>
  <si>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</si>
  <si>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</si>
  <si>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</si>
  <si>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</si>
  <si>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</si>
  <si>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</si>
  <si>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</si>
  <si>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</si>
  <si>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</si>
  <si>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</si>
  <si>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</si>
  <si>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</si>
  <si>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</si>
  <si>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</si>
  <si>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</si>
  <si>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</si>
  <si>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</si>
  <si>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</si>
  <si>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</si>
  <si>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</si>
  <si>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</si>
  <si>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</si>
  <si>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</si>
  <si>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</si>
  <si>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</si>
  <si>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</si>
  <si>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</si>
  <si>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</si>
  <si>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</si>
  <si>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</si>
  <si>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</si>
  <si>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</si>
  <si>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</si>
  <si>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</si>
  <si>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</si>
  <si>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</si>
  <si>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</si>
  <si>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</si>
  <si>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</si>
  <si>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</si>
  <si>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</si>
  <si>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</si>
  <si>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</si>
  <si>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</si>
  <si>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</si>
  <si>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</si>
  <si>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</si>
  <si>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</si>
  <si>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</si>
  <si>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</si>
  <si>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</si>
  <si>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</si>
  <si>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</si>
  <si>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</si>
  <si>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</si>
  <si>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</si>
  <si>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</si>
  <si>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</si>
  <si>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</si>
  <si>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</si>
  <si>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</si>
  <si>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</si>
  <si>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</si>
  <si>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</si>
  <si>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</si>
  <si>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</si>
  <si>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</si>
  <si>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</si>
  <si>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</si>
  <si>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</si>
  <si>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</si>
  <si>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</si>
  <si>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</si>
  <si>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</si>
  <si>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</si>
  <si>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</si>
  <si>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</si>
  <si>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</si>
  <si>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</si>
  <si>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</si>
  <si>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</si>
  <si>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</si>
  <si>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</si>
  <si>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</si>
  <si>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</si>
  <si>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</si>
  <si>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</si>
  <si>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</si>
  <si>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</si>
  <si>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</si>
  <si>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</si>
  <si>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</si>
  <si>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</si>
  <si>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</si>
  <si>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</si>
  <si>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</si>
  <si>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</si>
  <si>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</si>
  <si>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</si>
  <si>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</si>
  <si>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</si>
  <si>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</si>
  <si>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</si>
  <si>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</si>
  <si>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</si>
  <si>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</si>
  <si>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</si>
  <si>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</si>
  <si>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</si>
  <si>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</si>
  <si>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</si>
  <si>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</si>
  <si>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</si>
  <si>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</si>
  <si>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</si>
  <si>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</si>
  <si>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</si>
  <si>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</si>
  <si>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</si>
  <si>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</si>
  <si>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</si>
  <si>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</si>
  <si>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</si>
  <si>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</si>
  <si>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</si>
  <si>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</si>
  <si>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</si>
  <si>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</si>
  <si>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</si>
  <si>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</si>
  <si>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</si>
  <si>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</si>
  <si>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</si>
  <si>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</si>
  <si>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</si>
  <si>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</si>
  <si>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</si>
  <si>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</si>
  <si>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</si>
  <si>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</si>
  <si>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</si>
  <si>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</si>
  <si>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</si>
  <si>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</si>
  <si>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</si>
  <si>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</si>
  <si>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</si>
  <si>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</si>
  <si>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</si>
  <si>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</si>
  <si>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</si>
  <si>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</si>
  <si>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</si>
  <si>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</si>
  <si>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</si>
  <si>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</si>
  <si>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</si>
  <si>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</si>
  <si>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</si>
  <si>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</si>
  <si>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</si>
  <si>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</si>
  <si>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</si>
  <si>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</si>
  <si>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</si>
  <si>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</si>
  <si>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</si>
  <si>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</si>
  <si>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</si>
  <si>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</si>
  <si>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</si>
  <si>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</si>
  <si>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</si>
  <si>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</si>
  <si>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</si>
  <si>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</si>
  <si>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</si>
  <si>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</si>
  <si>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</si>
  <si>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</si>
  <si>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</si>
  <si>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</si>
  <si>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</si>
  <si>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</si>
  <si>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</si>
  <si>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</si>
  <si>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</si>
  <si>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</si>
  <si>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</si>
  <si>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</si>
  <si>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</si>
  <si>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</si>
  <si>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</si>
  <si>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</si>
  <si>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</si>
  <si>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</si>
  <si>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</si>
  <si>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</si>
  <si>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</si>
  <si>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</si>
  <si>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</si>
  <si>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</si>
  <si>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</si>
  <si>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</si>
  <si>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</si>
  <si>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</si>
  <si>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</si>
  <si>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</si>
  <si>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</si>
  <si>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</si>
  <si>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</si>
  <si>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</si>
  <si>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</si>
  <si>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</si>
  <si>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</si>
  <si>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</si>
  <si>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</si>
  <si>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</si>
  <si>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</si>
  <si>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</si>
  <si>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</si>
  <si>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</si>
  <si>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</si>
  <si>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</si>
  <si>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</si>
  <si>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</si>
  <si>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</si>
  <si>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</si>
  <si>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</si>
  <si>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</si>
  <si>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</si>
  <si>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</si>
  <si>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</si>
  <si>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</si>
  <si>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</si>
  <si>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</si>
  <si>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</si>
  <si>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</si>
  <si>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</si>
  <si>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</si>
  <si>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</si>
  <si>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</si>
  <si>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</si>
  <si>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</si>
  <si>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</si>
  <si>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</si>
  <si>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</si>
  <si>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</si>
  <si>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</si>
  <si>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</si>
  <si>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</si>
  <si>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</si>
  <si>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</si>
  <si>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</si>
  <si>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</si>
  <si>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</si>
  <si>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</si>
  <si>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</si>
  <si>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</si>
  <si>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</si>
  <si>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</si>
  <si>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</si>
  <si>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</si>
  <si>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</si>
  <si>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</si>
  <si>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</si>
  <si>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</si>
  <si>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</si>
  <si>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</si>
  <si>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</si>
  <si>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</si>
  <si>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</si>
  <si>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</si>
  <si>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</si>
  <si>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</si>
  <si>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</si>
  <si>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</si>
  <si>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</si>
  <si>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</si>
  <si>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</si>
  <si>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</si>
  <si>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</si>
  <si>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</si>
  <si>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</si>
  <si>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</si>
  <si>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</si>
  <si>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</si>
  <si>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</si>
  <si>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</si>
  <si>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</si>
  <si>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</si>
  <si>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</si>
  <si>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</si>
  <si>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</si>
  <si>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</si>
  <si>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</si>
  <si>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</si>
  <si>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</si>
  <si>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</si>
  <si>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</si>
  <si>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</si>
  <si>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</si>
  <si>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</si>
  <si>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</si>
  <si>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</si>
  <si>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</si>
  <si>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</si>
  <si>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</si>
  <si>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</si>
  <si>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</si>
  <si>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</si>
  <si>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</si>
  <si>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</si>
  <si>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</si>
  <si>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</si>
  <si>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</si>
  <si>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</si>
  <si>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</si>
  <si>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</si>
  <si>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</si>
  <si>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</si>
  <si>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</si>
  <si>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</si>
  <si>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</si>
  <si>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</si>
  <si>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</si>
  <si>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</si>
  <si>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</si>
  <si>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</si>
  <si>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</si>
  <si>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</si>
  <si>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</si>
  <si>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</si>
  <si>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</si>
  <si>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</si>
  <si>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</si>
  <si>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</si>
  <si>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</si>
  <si>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</si>
  <si>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</si>
  <si>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</si>
  <si>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</si>
  <si>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</si>
  <si>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</si>
  <si>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</si>
  <si>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</si>
  <si>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</si>
  <si>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</si>
  <si>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</si>
  <si>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</si>
  <si>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</si>
  <si>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</si>
  <si>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</si>
  <si>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</si>
  <si>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</si>
  <si>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</si>
  <si>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</si>
  <si>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</si>
  <si>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</si>
  <si>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</si>
  <si>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</si>
  <si>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</si>
  <si>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</si>
  <si>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</si>
  <si>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</si>
  <si>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</si>
  <si>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</si>
  <si>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</si>
  <si>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</si>
  <si>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</si>
  <si>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</si>
  <si>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</si>
  <si>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</si>
  <si>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</si>
  <si>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</si>
  <si>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</si>
  <si>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</si>
  <si>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</si>
  <si>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</si>
  <si>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</si>
  <si>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</si>
  <si>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</si>
  <si>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</si>
  <si>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</si>
  <si>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</si>
  <si>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</si>
  <si>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</si>
  <si>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</si>
  <si>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</si>
  <si>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</si>
  <si>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</si>
  <si>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</si>
  <si>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</si>
  <si>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</si>
  <si>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</si>
  <si>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</si>
  <si>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</si>
  <si>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</si>
  <si>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</si>
  <si>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</si>
  <si>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</si>
  <si>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</si>
  <si>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</si>
  <si>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</si>
  <si>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</si>
  <si>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</si>
  <si>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</si>
  <si>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</si>
  <si>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</si>
  <si>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</si>
  <si>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</si>
  <si>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</si>
  <si>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</si>
  <si>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</si>
  <si>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</si>
  <si>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</si>
  <si>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</si>
  <si>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</si>
  <si>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</si>
  <si>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</si>
  <si>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</si>
  <si>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</si>
  <si>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</si>
  <si>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</si>
  <si>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</si>
  <si>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</si>
  <si>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</si>
  <si>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</si>
  <si>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</si>
  <si>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</si>
  <si>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</si>
  <si>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</si>
  <si>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</si>
  <si>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</si>
  <si>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</si>
  <si>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</si>
  <si>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</si>
  <si>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</si>
  <si>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</si>
  <si>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</si>
  <si>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</si>
  <si>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</si>
  <si>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</si>
  <si>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</si>
  <si>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</si>
  <si>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</si>
  <si>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</si>
  <si>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</si>
  <si>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</si>
  <si>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</si>
  <si>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</si>
  <si>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</si>
  <si>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</si>
  <si>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</si>
  <si>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</si>
  <si>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</si>
  <si>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</si>
  <si>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</si>
  <si>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</si>
  <si>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</si>
  <si>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</si>
  <si>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</si>
  <si>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</si>
  <si>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</si>
  <si>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</si>
  <si>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</si>
  <si>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</si>
  <si>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</si>
  <si>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</si>
  <si>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</si>
  <si>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</si>
  <si>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</si>
  <si>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</si>
  <si>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</si>
  <si>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</si>
  <si>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</si>
  <si>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</si>
  <si>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</si>
  <si>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</si>
  <si>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</si>
  <si>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</si>
  <si>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</si>
  <si>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</si>
  <si>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</si>
  <si>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</si>
  <si>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</si>
  <si>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</si>
  <si>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</si>
  <si>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</si>
  <si>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</si>
  <si>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</si>
  <si>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</si>
  <si>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</si>
  <si>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</si>
  <si>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</si>
  <si>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</si>
  <si>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</si>
  <si>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</si>
  <si>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</si>
  <si>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</si>
  <si>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</si>
  <si>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</si>
  <si>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</si>
  <si>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</si>
  <si>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</si>
  <si>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</si>
  <si>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</si>
  <si>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</si>
  <si>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</si>
  <si>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</si>
  <si>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</si>
  <si>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</si>
  <si>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</si>
  <si>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</si>
  <si>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</si>
  <si>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</si>
  <si>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</si>
  <si>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</si>
  <si>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</si>
  <si>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</si>
  <si>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</si>
  <si>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</si>
  <si>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</si>
  <si>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</si>
  <si>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</si>
  <si>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</si>
  <si>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</si>
  <si>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</si>
  <si>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</si>
  <si>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</si>
  <si>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</si>
  <si>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</si>
  <si>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</si>
  <si>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</si>
  <si>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</si>
  <si>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</si>
  <si>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</si>
  <si>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</si>
  <si>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</si>
  <si>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</si>
  <si>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</si>
  <si>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</si>
  <si>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</si>
  <si>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</si>
  <si>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</si>
  <si>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</si>
  <si>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</si>
  <si>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</si>
  <si>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</si>
  <si>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</si>
  <si>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</si>
  <si>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</si>
  <si>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</si>
  <si>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</si>
  <si>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</si>
  <si>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</si>
  <si>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</si>
  <si>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</si>
  <si>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</si>
  <si>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</si>
  <si>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</si>
  <si>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</si>
  <si>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</si>
  <si>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</si>
  <si>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</si>
  <si>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</si>
  <si>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</si>
  <si>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</si>
  <si>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</si>
  <si>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</si>
  <si>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</si>
  <si>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</si>
  <si>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</si>
  <si>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</si>
  <si>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</si>
  <si>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</si>
  <si>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</si>
  <si>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</si>
  <si>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</si>
  <si>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</si>
  <si>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</si>
  <si>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</si>
  <si>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</si>
  <si>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</si>
  <si>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</si>
  <si>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</si>
  <si>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</si>
  <si>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</si>
  <si>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</si>
  <si>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</si>
  <si>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</si>
  <si>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</si>
  <si>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</si>
  <si>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</si>
  <si>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</si>
  <si>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</si>
  <si>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</si>
  <si>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</si>
  <si>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</si>
  <si>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</si>
  <si>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</si>
  <si>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</si>
  <si>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</si>
  <si>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</si>
  <si>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</si>
  <si>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</si>
  <si>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</si>
  <si>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</si>
  <si>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</si>
  <si>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</si>
  <si>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</si>
  <si>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</si>
  <si>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</si>
  <si>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</si>
  <si>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</si>
  <si>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</si>
  <si>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</si>
  <si>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</si>
  <si>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</si>
  <si>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</si>
  <si>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</si>
  <si>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</si>
  <si>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</si>
  <si>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</si>
  <si>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</si>
  <si>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</si>
  <si>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</si>
  <si>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</si>
  <si>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</si>
  <si>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</si>
  <si>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</si>
  <si>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</si>
  <si>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</si>
  <si>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</si>
  <si>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</si>
  <si>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</si>
  <si>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</si>
  <si>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</si>
  <si>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</si>
  <si>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</si>
  <si>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</si>
  <si>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</si>
  <si>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</si>
  <si>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</si>
  <si>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</si>
  <si>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</si>
  <si>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</si>
  <si>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</si>
  <si>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</si>
  <si>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</si>
  <si>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</si>
  <si>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</si>
  <si>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</si>
  <si>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</si>
  <si>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</si>
  <si>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</si>
  <si>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</si>
  <si>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</si>
  <si>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</si>
  <si>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</si>
  <si>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</si>
  <si>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</si>
  <si>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</si>
  <si>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</si>
  <si>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</si>
  <si>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</si>
  <si>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</si>
  <si>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</si>
  <si>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</si>
  <si>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</si>
  <si>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</si>
  <si>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</si>
  <si>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</si>
  <si>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</si>
  <si>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</si>
  <si>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</si>
  <si>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</si>
  <si>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</si>
  <si>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</si>
  <si>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</si>
  <si>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</si>
  <si>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</si>
  <si>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</si>
  <si>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</si>
  <si>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</si>
  <si>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</si>
  <si>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</si>
  <si>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</si>
  <si>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</si>
  <si>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</si>
  <si>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</si>
  <si>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</si>
  <si>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</si>
  <si>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</si>
  <si>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</si>
  <si>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</si>
  <si>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</si>
  <si>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</si>
  <si>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</si>
  <si>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</si>
  <si>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</si>
  <si>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</si>
  <si>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</si>
  <si>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</si>
  <si>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</si>
  <si>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</si>
  <si>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</si>
  <si>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</si>
  <si>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</si>
  <si>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</si>
  <si>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</si>
  <si>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</si>
  <si>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</si>
  <si>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</si>
  <si>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</si>
  <si>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</si>
  <si>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</si>
  <si>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</si>
  <si>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</si>
  <si>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</si>
  <si>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</si>
  <si>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</si>
  <si>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</si>
  <si>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</si>
  <si>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</si>
  <si>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</si>
  <si>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</si>
  <si>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</si>
  <si>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</si>
  <si>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</si>
  <si>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</si>
  <si>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</si>
  <si>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</si>
  <si>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</si>
  <si>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</si>
  <si>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</si>
  <si>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</si>
  <si>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</si>
  <si>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</si>
  <si>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</si>
  <si>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</si>
  <si>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</si>
  <si>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</si>
  <si>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</si>
  <si>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</si>
  <si>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</si>
  <si>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</si>
  <si>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</si>
  <si>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</si>
  <si>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</si>
  <si>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</si>
  <si>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</si>
  <si>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</si>
  <si>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</si>
  <si>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</si>
  <si>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</si>
  <si>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</si>
  <si>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</si>
  <si>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</si>
  <si>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</si>
  <si>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</si>
  <si>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</si>
  <si>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</si>
  <si>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</si>
  <si>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</si>
  <si>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</si>
  <si>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</si>
  <si>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</si>
  <si>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</si>
  <si>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</si>
  <si>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</si>
  <si>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</si>
  <si>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</si>
  <si>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</si>
  <si>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</si>
  <si>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</si>
  <si>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</si>
  <si>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</si>
  <si>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</si>
  <si>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</si>
  <si>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</si>
  <si>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</si>
  <si>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</si>
  <si>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</si>
  <si>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</si>
  <si>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</si>
  <si>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</si>
  <si>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</si>
  <si>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</si>
  <si>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</si>
  <si>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</si>
  <si>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</si>
  <si>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</si>
  <si>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</si>
  <si>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</si>
  <si>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</si>
  <si>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</si>
  <si>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</si>
  <si>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</si>
  <si>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</si>
  <si>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</si>
  <si>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</si>
  <si>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</si>
  <si>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</si>
  <si>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</si>
  <si>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</si>
  <si>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</si>
  <si>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</si>
  <si>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</si>
  <si>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</si>
  <si>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</si>
  <si>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</si>
  <si>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</si>
  <si>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</si>
  <si>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</si>
  <si>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</si>
  <si>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</si>
  <si>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</si>
  <si>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</si>
  <si>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</si>
  <si>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</si>
  <si>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</si>
  <si>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</si>
  <si>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</si>
  <si>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</si>
  <si>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</si>
  <si>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</si>
  <si>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</si>
  <si>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</si>
  <si>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</si>
  <si>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</si>
  <si>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</si>
  <si>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</si>
  <si>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</si>
  <si>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</si>
  <si>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</si>
  <si>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</si>
  <si>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</si>
  <si>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</si>
  <si>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</si>
  <si>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</si>
  <si>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</si>
  <si>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</si>
  <si>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</si>
  <si>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</si>
  <si>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</si>
  <si>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</si>
  <si>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</si>
  <si>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</si>
  <si>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</si>
  <si>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</si>
  <si>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</si>
  <si>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</si>
  <si>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</si>
  <si>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</si>
  <si>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</si>
  <si>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</si>
  <si>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</si>
  <si>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</si>
  <si>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</si>
  <si>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</si>
  <si>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</si>
  <si>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</si>
  <si>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</si>
  <si>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</si>
  <si>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</si>
  <si>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</si>
  <si>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</si>
  <si>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</si>
  <si>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</si>
  <si>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</si>
  <si>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</si>
  <si>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</si>
  <si>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</si>
  <si>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</si>
  <si>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</si>
  <si>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</si>
  <si>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</si>
  <si>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</si>
  <si>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</si>
  <si>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</si>
  <si>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</si>
  <si>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</si>
  <si>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</si>
  <si>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</si>
  <si>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</si>
  <si>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</si>
  <si>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</si>
  <si>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</si>
  <si>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</si>
  <si>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</si>
  <si>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</si>
  <si>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</si>
  <si>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</si>
  <si>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</si>
  <si>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</si>
  <si>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</si>
  <si>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</si>
  <si>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</si>
  <si>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</si>
  <si>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</si>
  <si>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</si>
  <si>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</si>
  <si>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</si>
  <si>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</si>
  <si>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</si>
  <si>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</si>
  <si>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</si>
  <si>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</si>
  <si>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</si>
  <si>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</si>
  <si>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</si>
  <si>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</si>
  <si>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</si>
  <si>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</si>
  <si>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</si>
  <si>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</si>
  <si>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</si>
  <si>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</si>
  <si>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</si>
  <si>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</si>
  <si>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</si>
  <si>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</si>
  <si>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</si>
  <si>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</si>
  <si>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</si>
  <si>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</si>
  <si>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</si>
  <si>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</si>
  <si>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</si>
  <si>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</si>
  <si>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</si>
  <si>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</si>
  <si>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</si>
  <si>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</si>
  <si>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</si>
  <si>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</si>
  <si>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</si>
  <si>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</si>
  <si>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</si>
  <si>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</si>
  <si>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</si>
  <si>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</si>
  <si>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</si>
  <si>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</si>
  <si>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</si>
  <si>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</si>
  <si>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</si>
  <si>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</si>
  <si>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</si>
  <si>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</si>
  <si>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</si>
  <si>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</si>
  <si>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</si>
  <si>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</si>
  <si>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</si>
  <si>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</si>
  <si>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</si>
  <si>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</si>
  <si>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</si>
  <si>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</si>
  <si>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</si>
  <si>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</si>
  <si>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</si>
  <si>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</si>
  <si>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</si>
  <si>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</si>
  <si>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</si>
  <si>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</si>
  <si>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</si>
  <si>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</si>
  <si>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</si>
  <si>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</si>
  <si>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</si>
  <si>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</si>
  <si>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</si>
  <si>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</si>
  <si>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</si>
  <si>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</si>
  <si>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</si>
  <si>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</si>
  <si>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</si>
  <si>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</si>
  <si>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</si>
  <si>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</si>
  <si>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</si>
  <si>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</si>
  <si>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</si>
  <si>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</si>
  <si>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</si>
  <si>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</si>
  <si>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</si>
  <si>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</si>
  <si>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</si>
  <si>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</si>
  <si>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</si>
  <si>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</si>
  <si>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</si>
  <si>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</si>
  <si>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</si>
  <si>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</si>
  <si>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</si>
  <si>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</si>
  <si>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</si>
  <si>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</si>
  <si>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</si>
  <si>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</si>
  <si>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</si>
  <si>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</si>
  <si>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</si>
  <si>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</si>
  <si>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</si>
  <si>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</si>
  <si>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</si>
  <si>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</si>
  <si>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</si>
  <si>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</si>
  <si>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</si>
  <si>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</si>
  <si>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</si>
  <si>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</si>
  <si>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</si>
  <si>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</si>
  <si>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</si>
  <si>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</si>
  <si>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</si>
  <si>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</si>
  <si>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</si>
  <si>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</si>
  <si>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</si>
  <si>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</si>
  <si>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</si>
  <si>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</si>
  <si>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</si>
  <si>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</si>
  <si>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</si>
  <si>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</si>
  <si>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</si>
  <si>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</si>
  <si>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</si>
  <si>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</si>
  <si>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</si>
  <si>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</si>
  <si>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</si>
  <si>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</si>
  <si>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</si>
  <si>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</si>
  <si>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</si>
  <si>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</si>
  <si>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</si>
  <si>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</si>
  <si>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</si>
  <si>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</si>
  <si>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</si>
  <si>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</si>
  <si>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</si>
  <si>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</si>
  <si>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</si>
  <si>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</si>
  <si>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</si>
  <si>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</si>
  <si>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</si>
  <si>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</si>
  <si>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</si>
  <si>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</si>
  <si>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</si>
  <si>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</si>
  <si>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</si>
  <si>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</si>
  <si>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</si>
  <si>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</si>
  <si>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</si>
  <si>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</si>
  <si>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</si>
  <si>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</si>
  <si>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</si>
  <si>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</si>
  <si>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</si>
  <si>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</si>
  <si>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</si>
  <si>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</si>
  <si>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</si>
  <si>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</si>
  <si>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</si>
  <si>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</si>
  <si>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</si>
  <si>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</si>
  <si>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</si>
  <si>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</si>
  <si>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</si>
  <si>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</si>
  <si>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</si>
  <si>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</si>
  <si>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</si>
  <si>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</si>
  <si>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</si>
  <si>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</si>
  <si>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</si>
  <si>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</si>
  <si>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</si>
  <si>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</si>
  <si>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</si>
  <si>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</si>
  <si>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</si>
  <si>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</si>
  <si>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</si>
  <si>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</si>
  <si>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</si>
  <si>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</si>
  <si>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</si>
  <si>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</si>
  <si>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</si>
  <si>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</si>
  <si>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</si>
  <si>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</si>
  <si>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</si>
  <si>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</si>
  <si>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</si>
  <si>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</si>
  <si>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</si>
  <si>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</si>
  <si>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</si>
  <si>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</si>
  <si>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</si>
  <si>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</si>
  <si>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</si>
  <si>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</si>
  <si>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</si>
  <si>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</si>
  <si>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</si>
  <si>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</si>
  <si>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</si>
  <si>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</si>
  <si>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</si>
  <si>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</si>
  <si>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</si>
  <si>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</si>
  <si>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</si>
  <si>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</si>
  <si>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</si>
  <si>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</si>
  <si>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</si>
  <si>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</si>
  <si>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</si>
  <si>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</si>
  <si>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</si>
  <si>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</si>
  <si>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</si>
  <si>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</si>
  <si>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</si>
  <si>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</si>
  <si>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</si>
  <si>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</si>
  <si>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</si>
  <si>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</si>
  <si>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</si>
  <si>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</si>
  <si>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</si>
  <si>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</si>
  <si>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</si>
  <si>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</si>
  <si>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</si>
  <si>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</si>
  <si>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</si>
  <si>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</si>
  <si>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</si>
  <si>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</si>
  <si>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</si>
  <si>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</si>
  <si>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</si>
  <si>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</si>
  <si>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</si>
  <si>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</si>
  <si>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</si>
  <si>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</si>
  <si>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</si>
  <si>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</si>
  <si>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</si>
  <si>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</si>
  <si>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</si>
  <si>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</si>
  <si>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</si>
  <si>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</si>
  <si>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</si>
  <si>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</si>
  <si>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</si>
  <si>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</si>
  <si>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</si>
  <si>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</si>
  <si>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</si>
  <si>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</si>
  <si>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</si>
  <si>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</si>
  <si>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</si>
  <si>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</si>
  <si>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</si>
  <si>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</si>
  <si>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</si>
  <si>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</si>
  <si>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</si>
  <si>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</si>
  <si>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</si>
  <si>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</si>
  <si>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</si>
  <si>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</si>
  <si>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</si>
  <si>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</si>
  <si>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</si>
  <si>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</si>
  <si>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</si>
  <si>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</si>
  <si>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</si>
  <si>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</si>
  <si>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</si>
  <si>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</si>
  <si>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</si>
  <si>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</si>
  <si>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</si>
  <si>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</si>
  <si>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</si>
  <si>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</si>
  <si>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</si>
  <si>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</si>
  <si>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</si>
  <si>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</si>
  <si>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</si>
  <si>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</si>
  <si>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</si>
  <si>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</si>
  <si>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</si>
  <si>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</si>
  <si>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</si>
  <si>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</si>
  <si>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</si>
  <si>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</si>
  <si>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</si>
  <si>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</si>
  <si>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</si>
  <si>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</si>
  <si>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</si>
  <si>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</si>
  <si>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</si>
  <si>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</si>
  <si>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</si>
  <si>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</si>
  <si>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</si>
  <si>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</si>
  <si>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</si>
  <si>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</si>
  <si>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</si>
  <si>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</si>
  <si>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</si>
  <si>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</si>
  <si>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</si>
  <si>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</si>
  <si>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</si>
  <si>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</si>
  <si>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</si>
  <si>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</si>
  <si>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</si>
  <si>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</si>
  <si>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</si>
  <si>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</si>
  <si>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</si>
  <si>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</si>
  <si>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</si>
  <si>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</si>
  <si>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</si>
  <si>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</si>
  <si>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</si>
  <si>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</si>
  <si>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</si>
  <si>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</si>
  <si>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</si>
  <si>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</si>
  <si>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</si>
  <si>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</si>
  <si>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</si>
  <si>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</si>
  <si>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</si>
  <si>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</si>
  <si>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</si>
  <si>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</si>
  <si>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</si>
  <si>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</si>
  <si>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</si>
  <si>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</si>
  <si>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</si>
  <si>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</si>
  <si>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</si>
  <si>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</si>
  <si>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</si>
  <si>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</si>
  <si>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</si>
  <si>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</si>
  <si>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</si>
  <si>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</si>
  <si>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</si>
  <si>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</si>
  <si>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</si>
  <si>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</si>
  <si>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</si>
  <si>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</si>
  <si>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</si>
  <si>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</si>
  <si>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</si>
  <si>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</si>
  <si>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</si>
  <si>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</si>
  <si>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</si>
  <si>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</si>
  <si>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</si>
  <si>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</si>
  <si>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</si>
  <si>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</si>
  <si>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</si>
  <si>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</si>
  <si>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</si>
  <si>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</si>
  <si>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</si>
  <si>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</si>
  <si>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</si>
  <si>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</si>
  <si>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</si>
  <si>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</si>
  <si>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</si>
  <si>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</si>
  <si>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</si>
  <si>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</si>
  <si>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</si>
  <si>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</si>
  <si>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</si>
  <si>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</si>
  <si>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</si>
  <si>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</si>
  <si>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</si>
  <si>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</si>
  <si>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</si>
  <si>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</si>
  <si>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</si>
  <si>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</si>
  <si>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</si>
  <si>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</si>
  <si>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</si>
  <si>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</si>
  <si>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</si>
  <si>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</si>
  <si>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</si>
  <si>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</si>
  <si>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</si>
  <si>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</si>
  <si>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</si>
  <si>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</si>
  <si>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</si>
  <si>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</si>
  <si>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</si>
  <si>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</si>
  <si>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</si>
  <si>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</si>
  <si>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</si>
  <si>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</si>
  <si>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</si>
  <si>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</si>
  <si>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</si>
  <si>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</si>
  <si>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</si>
  <si>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</si>
  <si>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</si>
  <si>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</si>
  <si>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</si>
  <si>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</si>
  <si>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</si>
  <si>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</si>
  <si>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</si>
  <si>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</si>
  <si>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</si>
  <si>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</si>
  <si>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</si>
  <si>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</si>
  <si>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</si>
  <si>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</si>
  <si>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</si>
  <si>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</si>
  <si>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</si>
  <si>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</si>
  <si>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</si>
  <si>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</si>
  <si>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</si>
  <si>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</si>
  <si>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</si>
  <si>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</si>
  <si>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</si>
  <si>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</si>
  <si>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</si>
  <si>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</si>
  <si>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</si>
  <si>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</si>
  <si>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</si>
  <si>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</si>
  <si>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</si>
  <si>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</si>
  <si>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</si>
  <si>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</si>
  <si>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</si>
  <si>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</si>
  <si>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</si>
  <si>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</si>
  <si>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</si>
  <si>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</si>
  <si>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</si>
  <si>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</si>
  <si>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</si>
  <si>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</si>
  <si>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</si>
  <si>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</si>
  <si>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</si>
  <si>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</si>
  <si>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</si>
  <si>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</si>
  <si>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</si>
  <si>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</si>
  <si>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</si>
  <si>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</si>
  <si>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</si>
  <si>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</si>
  <si>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</si>
  <si>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</si>
  <si>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</si>
  <si>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</si>
  <si>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</si>
  <si>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</si>
  <si>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</si>
  <si>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</si>
  <si>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</si>
  <si>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</si>
  <si>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</si>
  <si>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</si>
  <si>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</si>
  <si>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</si>
  <si>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</si>
  <si>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</si>
  <si>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</si>
  <si>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</si>
  <si>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</si>
  <si>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</si>
  <si>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</si>
  <si>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</si>
  <si>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</si>
  <si>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</si>
  <si>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</si>
  <si>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</si>
  <si>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</si>
  <si>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</si>
  <si>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</si>
  <si>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</si>
  <si>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</si>
  <si>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</si>
  <si>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</si>
  <si>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</si>
  <si>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</si>
  <si>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</si>
  <si>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</si>
  <si>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</si>
  <si>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</si>
  <si>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</si>
  <si>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</si>
  <si>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</si>
  <si>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</si>
  <si>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</si>
  <si>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</si>
  <si>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</si>
  <si>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</si>
  <si>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</si>
  <si>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</si>
  <si>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</si>
  <si>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</si>
  <si>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</si>
  <si>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</si>
  <si>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</si>
  <si>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</si>
  <si>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</si>
  <si>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</si>
  <si>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</si>
  <si>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</si>
  <si>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</si>
  <si>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</si>
  <si>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</si>
  <si>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</si>
  <si>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</si>
  <si>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</si>
  <si>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</si>
  <si>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</si>
  <si>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</si>
  <si>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</si>
  <si>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</si>
  <si>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</si>
  <si>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</si>
  <si>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</si>
  <si>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</si>
  <si>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</si>
  <si>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</si>
  <si>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</si>
  <si>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</si>
  <si>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</si>
  <si>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</si>
  <si>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</si>
  <si>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</si>
  <si>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</si>
  <si>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</si>
  <si>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</si>
  <si>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</si>
  <si>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</si>
  <si>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</si>
  <si>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</si>
  <si>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</si>
  <si>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</si>
  <si>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</si>
  <si>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</si>
  <si>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</si>
  <si>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</si>
  <si>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</si>
  <si>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</si>
  <si>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</si>
  <si>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</si>
  <si>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</si>
  <si>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</si>
  <si>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</si>
  <si>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</si>
  <si>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</si>
  <si>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</si>
  <si>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</si>
  <si>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</si>
  <si>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</si>
  <si>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</si>
  <si>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</si>
  <si>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</si>
  <si>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</si>
  <si>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</si>
  <si>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</si>
  <si>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</si>
  <si>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</si>
  <si>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</si>
  <si>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</si>
  <si>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</si>
  <si>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</si>
  <si>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</si>
  <si>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</si>
  <si>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</si>
  <si>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</si>
  <si>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</si>
  <si>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</si>
  <si>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</si>
  <si>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</si>
  <si>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</si>
  <si>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</si>
  <si>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</si>
  <si>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</si>
  <si>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</si>
  <si>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</si>
  <si>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</si>
  <si>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</si>
  <si>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</si>
  <si>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</si>
  <si>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</si>
  <si>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</si>
  <si>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</si>
  <si>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</si>
  <si>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</si>
  <si>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</si>
  <si>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</si>
  <si>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</si>
  <si>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</si>
  <si>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</si>
  <si>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</si>
  <si>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</si>
  <si>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</si>
  <si>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</si>
  <si>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</si>
  <si>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</si>
  <si>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</si>
  <si>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</si>
  <si>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</si>
  <si>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</si>
  <si>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</si>
  <si>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</si>
  <si>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</si>
  <si>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</si>
  <si>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</si>
  <si>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</si>
  <si>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</si>
  <si>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</si>
  <si>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</si>
  <si>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</si>
  <si>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</si>
  <si>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</si>
  <si>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</si>
  <si>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</si>
  <si>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</si>
  <si>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</si>
  <si>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</si>
  <si>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</si>
  <si>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</si>
  <si>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</si>
  <si>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</si>
  <si>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</si>
  <si>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</si>
  <si>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</si>
  <si>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</si>
  <si>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</si>
  <si>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</si>
  <si>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</si>
  <si>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</si>
  <si>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</si>
  <si>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</si>
  <si>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</si>
  <si>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</si>
  <si>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</si>
  <si>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</si>
  <si>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</si>
  <si>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</si>
  <si>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</si>
  <si>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</si>
  <si>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</si>
  <si>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</si>
  <si>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</si>
  <si>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</si>
  <si>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</si>
  <si>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</si>
  <si>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</si>
  <si>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</si>
  <si>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</si>
  <si>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</si>
  <si>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</si>
  <si>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</si>
  <si>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</si>
  <si>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</si>
  <si>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</si>
  <si>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</si>
  <si>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</si>
  <si>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</si>
  <si>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</si>
  <si>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</si>
  <si>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</si>
  <si>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</si>
  <si>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</si>
  <si>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</si>
  <si>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</si>
  <si>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</si>
  <si>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</si>
  <si>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</si>
  <si>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</si>
  <si>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</si>
  <si>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</si>
  <si>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</si>
  <si>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</si>
  <si>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</si>
  <si>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</si>
  <si>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</si>
  <si>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</si>
  <si>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</si>
  <si>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</si>
  <si>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</si>
  <si>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</si>
  <si>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</si>
  <si>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</si>
  <si>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</si>
  <si>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</si>
  <si>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</si>
  <si>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</si>
  <si>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</si>
  <si>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</si>
  <si>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</si>
  <si>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</si>
  <si>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</si>
  <si>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</si>
  <si>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</si>
  <si>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</si>
  <si>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</si>
  <si>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</si>
  <si>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</si>
  <si>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</si>
  <si>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</si>
  <si>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</si>
  <si>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</si>
  <si>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</si>
  <si>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</si>
  <si>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</si>
  <si>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</si>
  <si>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</si>
  <si>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</si>
  <si>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</si>
  <si>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</si>
  <si>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</si>
  <si>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</si>
  <si>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</si>
  <si>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</si>
  <si>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</si>
  <si>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</si>
  <si>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</si>
  <si>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</si>
  <si>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</si>
  <si>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</si>
  <si>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</si>
  <si>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</si>
  <si>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</si>
  <si>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</si>
  <si>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</si>
  <si>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</si>
  <si>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</si>
  <si>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</si>
  <si>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</si>
  <si>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</si>
  <si>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</si>
  <si>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</si>
  <si>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</si>
  <si>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</si>
  <si>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</si>
  <si>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</si>
  <si>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</si>
  <si>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</si>
  <si>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</si>
  <si>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</si>
  <si>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</si>
  <si>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</si>
  <si>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</si>
  <si>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</si>
  <si>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</si>
  <si>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</si>
  <si>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</si>
  <si>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</si>
  <si>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</si>
  <si>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</si>
  <si>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</si>
  <si>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</si>
  <si>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</si>
  <si>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</si>
  <si>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</si>
  <si>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</si>
  <si>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</si>
  <si>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</si>
  <si>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</si>
  <si>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</si>
  <si>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</si>
  <si>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</si>
  <si>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</si>
  <si>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</si>
  <si>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</si>
  <si>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</si>
  <si>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</si>
  <si>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</si>
  <si>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</si>
  <si>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</si>
  <si>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</si>
  <si>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</si>
  <si>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</si>
  <si>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</si>
  <si>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</si>
  <si>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</si>
  <si>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</si>
  <si>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</si>
  <si>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</si>
  <si>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</si>
  <si>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</si>
  <si>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</si>
  <si>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</si>
  <si>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</si>
  <si>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</si>
  <si>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</si>
  <si>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</si>
  <si>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</si>
  <si>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</si>
  <si>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</si>
  <si>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</si>
  <si>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</si>
  <si>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</si>
  <si>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</si>
  <si>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</si>
  <si>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</si>
  <si>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</si>
  <si>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</si>
  <si>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</si>
  <si>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</si>
  <si>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</si>
  <si>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</si>
  <si>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</si>
  <si>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</si>
  <si>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</si>
  <si>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</si>
  <si>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</si>
  <si>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</si>
  <si>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</si>
  <si>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</si>
  <si>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</si>
  <si>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</si>
  <si>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</si>
  <si>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</si>
  <si>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</si>
  <si>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</si>
  <si>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</si>
  <si>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</si>
  <si>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</si>
  <si>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</si>
  <si>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</si>
  <si>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</si>
  <si>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</si>
  <si>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</si>
  <si>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</si>
  <si>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</si>
  <si>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</si>
  <si>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</si>
  <si>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</si>
  <si>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</si>
  <si>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</si>
  <si>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</si>
  <si>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</si>
  <si>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</si>
  <si>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</si>
  <si>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</si>
  <si>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</si>
  <si>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</si>
  <si>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</si>
  <si>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</si>
  <si>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</si>
  <si>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</si>
  <si>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</si>
  <si>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</si>
  <si>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</si>
  <si>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</si>
  <si>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</si>
  <si>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</si>
  <si>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</si>
  <si>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</si>
  <si>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</si>
  <si>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</si>
  <si>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</si>
  <si>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</si>
  <si>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</si>
  <si>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</si>
  <si>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</si>
  <si>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</si>
  <si>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</si>
  <si>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</si>
  <si>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</si>
  <si>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</si>
  <si>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</si>
  <si>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</si>
  <si>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</si>
  <si>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</si>
  <si>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</si>
  <si>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</si>
  <si>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</si>
  <si>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</si>
  <si>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</si>
  <si>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</si>
  <si>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</si>
  <si>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</si>
  <si>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</si>
  <si>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</si>
  <si>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</si>
  <si>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</si>
  <si>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</si>
  <si>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</si>
  <si>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</si>
  <si>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</si>
  <si>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</si>
  <si>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</si>
  <si>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</si>
  <si>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</si>
  <si>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</si>
  <si>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</si>
  <si>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</si>
  <si>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</si>
  <si>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</si>
  <si>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</si>
  <si>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</si>
  <si>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</si>
  <si>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</si>
  <si>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</si>
  <si>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</si>
  <si>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</si>
  <si>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</si>
  <si>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</si>
  <si>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</si>
  <si>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</si>
  <si>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</si>
  <si>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</si>
  <si>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</si>
  <si>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</si>
  <si>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</si>
  <si>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</si>
  <si>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</si>
  <si>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</si>
  <si>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</si>
  <si>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</si>
  <si>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</si>
  <si>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</si>
  <si>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</si>
  <si>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</si>
  <si>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</si>
  <si>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</si>
  <si>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</si>
  <si>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</si>
  <si>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</si>
  <si>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</si>
  <si>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</si>
  <si>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</si>
  <si>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</si>
  <si>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</si>
  <si>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</si>
  <si>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</si>
  <si>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</si>
  <si>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</si>
  <si>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</si>
  <si>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</si>
  <si>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</si>
  <si>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</si>
  <si>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</si>
  <si>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</si>
  <si>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</si>
  <si>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</si>
  <si>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</si>
  <si>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</si>
  <si>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</si>
  <si>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</si>
  <si>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</si>
  <si>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</si>
  <si>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</si>
  <si>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</si>
  <si>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</si>
  <si>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</si>
  <si>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</si>
  <si>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</si>
  <si>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</si>
  <si>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</si>
  <si>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</si>
  <si>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</si>
  <si>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</si>
  <si>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</si>
  <si>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</si>
  <si>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</si>
  <si>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</si>
  <si>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</si>
  <si>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</si>
  <si>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</si>
  <si>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</si>
  <si>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</si>
  <si>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</si>
  <si>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</si>
  <si>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</si>
  <si>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</si>
  <si>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</si>
  <si>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</si>
  <si>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</si>
  <si>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</si>
  <si>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</si>
  <si>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</si>
  <si>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</si>
  <si>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</si>
  <si>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</si>
  <si>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</si>
  <si>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</si>
  <si>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</si>
  <si>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</si>
  <si>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</si>
  <si>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</si>
  <si>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</si>
  <si>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</si>
  <si>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</si>
  <si>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</si>
  <si>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</si>
  <si>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</si>
  <si>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</si>
  <si>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</si>
  <si>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</si>
  <si>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</si>
  <si>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</si>
  <si>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</si>
  <si>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</si>
  <si>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</si>
  <si>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</si>
  <si>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</si>
  <si>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</si>
  <si>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</si>
  <si>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</si>
  <si>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</si>
  <si>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</si>
  <si>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</si>
  <si>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</si>
  <si>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</si>
  <si>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</si>
  <si>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</si>
  <si>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</si>
  <si>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</si>
  <si>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</si>
  <si>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</si>
  <si>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</si>
  <si>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</si>
  <si>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</si>
  <si>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</si>
  <si>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</si>
  <si>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</si>
  <si>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</si>
  <si>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</si>
  <si>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</si>
  <si>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</si>
  <si>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</si>
  <si>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</si>
  <si>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</si>
  <si>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</si>
  <si>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</si>
  <si>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</si>
  <si>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</si>
  <si>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</si>
  <si>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</si>
  <si>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</si>
  <si>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</si>
  <si>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</si>
  <si>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</si>
  <si>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</si>
  <si>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</si>
  <si>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</si>
  <si>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</si>
  <si>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</si>
  <si>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</si>
  <si>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</si>
  <si>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</si>
  <si>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</si>
  <si>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</si>
  <si>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</si>
  <si>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</si>
  <si>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</si>
  <si>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</si>
  <si>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</si>
  <si>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</si>
  <si>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</si>
  <si>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</si>
  <si>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</si>
  <si>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</si>
  <si>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</si>
  <si>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</si>
  <si>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</si>
  <si>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</si>
  <si>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</si>
  <si>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</si>
  <si>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</si>
  <si>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</si>
  <si>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</si>
  <si>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</si>
  <si>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</si>
  <si>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</si>
  <si>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</si>
  <si>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</si>
  <si>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</si>
  <si>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</si>
  <si>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</si>
  <si>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</si>
  <si>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</si>
  <si>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</si>
  <si>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</si>
  <si>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</si>
  <si>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</si>
  <si>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</si>
  <si>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</si>
  <si>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</si>
  <si>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</si>
  <si>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</si>
  <si>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</si>
  <si>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</si>
  <si>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</si>
  <si>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</si>
  <si>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</si>
  <si>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</si>
  <si>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</si>
  <si>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</si>
  <si>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</si>
  <si>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</si>
  <si>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</si>
  <si>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</si>
  <si>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</si>
  <si>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</si>
  <si>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</si>
  <si>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</si>
  <si>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</si>
  <si>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</si>
  <si>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</si>
  <si>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</si>
  <si>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</si>
  <si>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</si>
  <si>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</si>
  <si>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</si>
  <si>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</si>
  <si>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</si>
  <si>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</si>
  <si>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</si>
  <si>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</si>
  <si>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</si>
  <si>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</si>
  <si>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</si>
  <si>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</si>
  <si>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</si>
  <si>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</si>
  <si>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</si>
  <si>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</si>
  <si>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</si>
  <si>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</si>
  <si>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</si>
  <si>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</si>
  <si>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</si>
  <si>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</si>
  <si>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</si>
  <si>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</si>
  <si>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</si>
  <si>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</si>
  <si>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</si>
  <si>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</si>
  <si>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</si>
  <si>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</si>
  <si>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</si>
  <si>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</si>
  <si>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</si>
  <si>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</si>
  <si>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</si>
  <si>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</si>
  <si>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</si>
  <si>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</si>
  <si>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</si>
  <si>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</si>
  <si>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</si>
  <si>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</si>
  <si>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</si>
  <si>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</si>
  <si>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</si>
  <si>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</si>
  <si>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</si>
  <si>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</si>
  <si>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</si>
  <si>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</si>
  <si>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</si>
  <si>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</si>
  <si>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</si>
  <si>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</si>
  <si>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</si>
  <si>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</si>
  <si>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</si>
  <si>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</si>
  <si>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</si>
  <si>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</si>
  <si>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</si>
  <si>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</si>
  <si>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</si>
  <si>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</si>
  <si>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</si>
  <si>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</si>
  <si>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</si>
  <si>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</si>
  <si>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</si>
  <si>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</si>
  <si>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</si>
  <si>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</si>
  <si>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</si>
  <si>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</si>
  <si>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</si>
  <si>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</si>
  <si>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</si>
  <si>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</si>
  <si>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</si>
  <si>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</si>
  <si>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</si>
  <si>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</si>
  <si>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</si>
  <si>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</si>
  <si>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</si>
  <si>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</si>
  <si>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</si>
  <si>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</si>
  <si>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</si>
  <si>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</si>
  <si>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</si>
  <si>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</si>
  <si>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</si>
  <si>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</si>
  <si>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</si>
  <si>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</si>
  <si>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</si>
  <si>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</si>
  <si>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</si>
  <si>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</si>
  <si>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</si>
  <si>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</si>
  <si>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</si>
  <si>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</si>
  <si>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</si>
  <si>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</si>
  <si>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</si>
  <si>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</si>
  <si>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</si>
  <si>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</si>
  <si>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</si>
  <si>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</si>
  <si>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</si>
  <si>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</si>
  <si>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</si>
  <si>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</si>
  <si>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</si>
  <si>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</si>
  <si>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</si>
  <si>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</si>
  <si>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</si>
  <si>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</si>
  <si>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</si>
  <si>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</si>
  <si>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</si>
  <si>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</si>
  <si>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</si>
  <si>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</si>
  <si>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</si>
  <si>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</si>
  <si>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</si>
  <si>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</si>
  <si>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</si>
  <si>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</si>
  <si>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</si>
  <si>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</si>
  <si>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</si>
  <si>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</si>
  <si>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</si>
  <si>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</si>
  <si>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</si>
  <si>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</si>
  <si>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</si>
  <si>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</si>
  <si>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</si>
  <si>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</si>
  <si>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</si>
  <si>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</si>
  <si>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</si>
  <si>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</si>
  <si>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</si>
  <si>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</si>
  <si>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</si>
  <si>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</si>
  <si>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</si>
  <si>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</si>
  <si>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</si>
  <si>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</si>
  <si>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</si>
  <si>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</si>
  <si>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</si>
  <si>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</si>
  <si>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</si>
  <si>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</si>
  <si>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</si>
  <si>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</si>
  <si>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</si>
  <si>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</si>
  <si>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</si>
  <si>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</si>
  <si>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</si>
  <si>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</si>
  <si>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</si>
  <si>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</si>
  <si>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</si>
  <si>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</si>
  <si>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</si>
  <si>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</si>
  <si>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</si>
  <si>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</si>
  <si>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</si>
  <si>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</si>
  <si>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</si>
  <si>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</si>
  <si>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</si>
  <si>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</si>
  <si>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</si>
  <si>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</si>
  <si>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</si>
  <si>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</si>
  <si>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</si>
  <si>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</si>
  <si>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</si>
  <si>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</si>
  <si>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</si>
  <si>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</si>
  <si>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</si>
  <si>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</si>
  <si>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</si>
  <si>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</si>
  <si>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</si>
  <si>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</si>
  <si>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</si>
  <si>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</si>
  <si>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</si>
  <si>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</si>
  <si>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</si>
  <si>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</si>
  <si>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</si>
  <si>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</si>
  <si>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</si>
  <si>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</si>
  <si>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</si>
  <si>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</si>
  <si>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</si>
  <si>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</si>
  <si>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</si>
  <si>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</si>
  <si>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</si>
  <si>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</si>
  <si>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</si>
  <si>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</si>
  <si>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</si>
  <si>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</si>
  <si>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</si>
  <si>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</si>
  <si>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</si>
  <si>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</si>
  <si>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</si>
  <si>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</si>
  <si>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</si>
  <si>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</si>
  <si>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</si>
  <si>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</si>
  <si>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</si>
  <si>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</si>
  <si>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</si>
  <si>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</si>
  <si>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</si>
  <si>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</si>
  <si>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</si>
  <si>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</si>
  <si>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</si>
  <si>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</si>
  <si>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</si>
  <si>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</si>
  <si>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</si>
  <si>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</si>
  <si>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</si>
  <si>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</si>
  <si>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</si>
  <si>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</si>
  <si>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</si>
  <si>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</si>
  <si>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</si>
  <si>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</si>
  <si>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</si>
  <si>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</si>
  <si>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</si>
  <si>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</si>
  <si>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</si>
  <si>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</si>
  <si>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</si>
  <si>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</si>
  <si>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</si>
  <si>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</si>
  <si>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</si>
  <si>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</si>
  <si>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</si>
  <si>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</si>
  <si>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</si>
  <si>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</si>
  <si>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</si>
  <si>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</si>
  <si>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</si>
  <si>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</si>
  <si>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</si>
  <si>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</si>
  <si>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</si>
  <si>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</si>
  <si>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</si>
  <si>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</si>
  <si>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</si>
  <si>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</si>
  <si>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</si>
  <si>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</si>
  <si>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</si>
  <si>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</si>
  <si>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</si>
  <si>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</si>
  <si>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</si>
  <si>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</si>
  <si>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</si>
  <si>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</si>
  <si>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</si>
  <si>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</si>
  <si>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</si>
  <si>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</si>
  <si>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</si>
  <si>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</si>
  <si>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</si>
  <si>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</si>
  <si>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</si>
  <si>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</si>
  <si>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</si>
  <si>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</si>
  <si>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</si>
  <si>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</si>
  <si>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</si>
  <si>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</si>
  <si>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</si>
  <si>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</si>
  <si>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</si>
  <si>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</si>
  <si>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</si>
  <si>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</si>
  <si>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</si>
  <si>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</si>
  <si>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</si>
  <si>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</si>
  <si>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</si>
  <si>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</si>
  <si>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</si>
  <si>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</si>
  <si>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</si>
  <si>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</si>
  <si>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</si>
  <si>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</si>
  <si>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</si>
  <si>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</si>
  <si>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</si>
  <si>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</si>
  <si>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</si>
  <si>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</si>
  <si>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</si>
  <si>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</si>
  <si>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</si>
  <si>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</si>
  <si>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</si>
  <si>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</si>
  <si>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</si>
  <si>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</si>
  <si>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</si>
  <si>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</si>
  <si>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</si>
  <si>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</si>
  <si>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</si>
  <si>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</si>
  <si>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</si>
  <si>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</si>
  <si>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</si>
  <si>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</si>
  <si>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</si>
  <si>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</si>
  <si>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</si>
  <si>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</si>
  <si>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</si>
  <si>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</si>
  <si>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</si>
  <si>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</si>
  <si>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</si>
  <si>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</si>
  <si>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</si>
  <si>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</si>
  <si>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</si>
  <si>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</si>
  <si>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</si>
  <si>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</si>
  <si>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</si>
  <si>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</si>
  <si>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</si>
  <si>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</si>
  <si>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</si>
  <si>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</si>
  <si>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</si>
  <si>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</si>
  <si>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</si>
  <si>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</si>
  <si>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</si>
  <si>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</si>
  <si>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</si>
  <si>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</si>
  <si>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</si>
  <si>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</si>
  <si>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</si>
  <si>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</si>
  <si>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</si>
  <si>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</si>
  <si>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</si>
  <si>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</si>
  <si>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</si>
  <si>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</si>
  <si>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</si>
  <si>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</si>
  <si>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</si>
  <si>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</si>
  <si>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</si>
  <si>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</si>
  <si>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</si>
  <si>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</si>
  <si>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</si>
  <si>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</si>
  <si>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</si>
  <si>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</si>
  <si>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</si>
  <si>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</si>
  <si>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</si>
  <si>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</si>
  <si>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</si>
  <si>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</si>
  <si>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</si>
  <si>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</si>
  <si>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</si>
  <si>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</si>
  <si>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</si>
  <si>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</si>
  <si>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</si>
  <si>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</si>
  <si>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</si>
  <si>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</si>
  <si>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</si>
  <si>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</si>
  <si>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</si>
  <si>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</si>
  <si>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</si>
  <si>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</si>
  <si>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</si>
  <si>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</si>
  <si>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</si>
  <si>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</si>
  <si>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</si>
  <si>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</si>
  <si>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</si>
  <si>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</si>
  <si>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</si>
  <si>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</si>
  <si>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</si>
  <si>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</si>
  <si>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</si>
  <si>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</si>
  <si>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</si>
  <si>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</si>
  <si>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</si>
  <si>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</si>
  <si>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</si>
  <si>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</si>
  <si>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</si>
  <si>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</si>
  <si>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</si>
  <si>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</si>
  <si>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</si>
  <si>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</si>
  <si>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</si>
  <si>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</si>
  <si>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</si>
  <si>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</si>
  <si>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</si>
  <si>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</si>
  <si>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</si>
  <si>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</si>
  <si>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</si>
  <si>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</si>
  <si>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</si>
  <si>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</si>
  <si>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</si>
  <si>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</si>
  <si>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</si>
  <si>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</si>
  <si>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</si>
  <si>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</si>
  <si>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</si>
  <si>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</si>
  <si>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</si>
  <si>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</si>
  <si>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</si>
  <si>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</si>
  <si>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</si>
  <si>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</si>
  <si>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</si>
  <si>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</si>
  <si>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</si>
  <si>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</si>
  <si>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</si>
  <si>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</si>
  <si>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</si>
  <si>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</si>
  <si>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</si>
  <si>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</si>
  <si>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</si>
  <si>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</si>
  <si>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</si>
  <si>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</si>
  <si>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</si>
  <si>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</si>
  <si>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</si>
  <si>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</si>
  <si>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</si>
  <si>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</si>
  <si>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</si>
  <si>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</si>
  <si>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</si>
  <si>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</si>
  <si>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</si>
  <si>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</si>
  <si>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</si>
  <si>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</si>
  <si>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</si>
  <si>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</si>
  <si>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</si>
  <si>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</si>
  <si>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</si>
  <si>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</si>
  <si>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</si>
  <si>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</si>
  <si>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</si>
  <si>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</si>
  <si>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</si>
  <si>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</si>
  <si>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</si>
  <si>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</si>
  <si>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</si>
  <si>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</si>
  <si>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</si>
  <si>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</si>
  <si>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</si>
  <si>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</si>
  <si>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</si>
  <si>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</si>
  <si>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</si>
  <si>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</si>
  <si>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</si>
  <si>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</si>
  <si>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</si>
  <si>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</si>
  <si>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</si>
  <si>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</si>
  <si>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</si>
  <si>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</si>
  <si>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</si>
  <si>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</si>
  <si>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</si>
  <si>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</si>
  <si>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</si>
  <si>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</si>
  <si>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</si>
  <si>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</si>
  <si>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</si>
  <si>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</si>
  <si>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</si>
  <si>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</si>
  <si>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</si>
  <si>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</si>
  <si>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</si>
  <si>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</si>
  <si>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</si>
  <si>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</si>
  <si>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</si>
  <si>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</si>
  <si>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</si>
  <si>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</si>
  <si>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</si>
  <si>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</si>
  <si>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</si>
  <si>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</si>
  <si>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</si>
  <si>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</si>
  <si>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</si>
  <si>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</si>
  <si>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</si>
  <si>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</si>
  <si>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</si>
  <si>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</si>
  <si>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</si>
  <si>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</si>
  <si>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</si>
  <si>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</si>
  <si>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</si>
  <si>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</si>
  <si>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</si>
  <si>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</si>
  <si>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</si>
  <si>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</si>
  <si>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</si>
  <si>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</si>
  <si>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</si>
  <si>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</si>
  <si>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</si>
  <si>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</si>
  <si>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</si>
  <si>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</si>
  <si>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</si>
  <si>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</si>
  <si>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</si>
  <si>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</si>
  <si>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</si>
  <si>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</si>
  <si>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</si>
  <si>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</si>
  <si>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</si>
  <si>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</si>
  <si>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</si>
  <si>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</si>
  <si>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</si>
  <si>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</si>
  <si>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</si>
  <si>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</si>
  <si>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</si>
  <si>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</si>
  <si>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</si>
  <si>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</si>
  <si>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</si>
  <si>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</si>
  <si>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</si>
  <si>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</si>
  <si>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</si>
  <si>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</si>
  <si>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</si>
  <si>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</si>
  <si>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</si>
  <si>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</si>
  <si>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</si>
  <si>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</si>
  <si>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</si>
  <si>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</si>
  <si>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</si>
  <si>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</si>
  <si>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</si>
  <si>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</si>
  <si>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</si>
  <si>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</si>
  <si>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</si>
  <si>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</si>
  <si>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</si>
  <si>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</si>
  <si>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</si>
  <si>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</si>
  <si>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</si>
  <si>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</si>
  <si>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</si>
  <si>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</si>
  <si>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</si>
  <si>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</si>
  <si>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</si>
  <si>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</si>
  <si>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</si>
  <si>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</si>
  <si>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</si>
  <si>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</si>
  <si>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</si>
  <si>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</si>
  <si>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</si>
  <si>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</si>
  <si>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</si>
  <si>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</si>
  <si>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</si>
  <si>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</si>
  <si>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</si>
  <si>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</si>
  <si>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</si>
  <si>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</si>
  <si>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</si>
  <si>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</si>
  <si>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</si>
  <si>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</si>
  <si>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</si>
  <si>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</si>
  <si>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</si>
  <si>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</si>
  <si>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</si>
  <si>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</si>
  <si>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</si>
  <si>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</si>
  <si>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</si>
  <si>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</si>
  <si>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</si>
  <si>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</si>
  <si>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</si>
  <si>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</si>
  <si>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</si>
  <si>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</si>
  <si>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</si>
  <si>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</si>
  <si>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</si>
  <si>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</si>
  <si>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</si>
  <si>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</si>
  <si>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</si>
  <si>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</si>
  <si>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</si>
  <si>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</si>
  <si>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</si>
  <si>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</si>
  <si>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</si>
  <si>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</si>
  <si>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</si>
  <si>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</si>
  <si>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</si>
  <si>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</si>
  <si>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</si>
  <si>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</si>
  <si>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</si>
  <si>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</si>
  <si>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</si>
  <si>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</si>
  <si>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</si>
  <si>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</si>
  <si>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</si>
  <si>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</si>
  <si>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</si>
  <si>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</si>
  <si>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</si>
  <si>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</si>
  <si>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</si>
  <si>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</si>
  <si>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</si>
  <si>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</si>
  <si>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</si>
  <si>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</si>
  <si>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</si>
  <si>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</si>
  <si>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</si>
  <si>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</si>
  <si>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</si>
  <si>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</si>
  <si>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</si>
  <si>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</si>
  <si>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</si>
  <si>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</si>
  <si>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</si>
  <si>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</si>
  <si>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</si>
  <si>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</si>
  <si>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</si>
  <si>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</si>
  <si>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</si>
  <si>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</si>
  <si>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</si>
  <si>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</si>
  <si>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</si>
  <si>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</si>
  <si>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</si>
  <si>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</si>
  <si>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</si>
  <si>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</si>
  <si>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</si>
  <si>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</si>
  <si>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</si>
  <si>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</si>
  <si>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</si>
  <si>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</si>
  <si>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</si>
  <si>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</si>
  <si>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</si>
  <si>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</si>
  <si>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</si>
  <si>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</si>
  <si>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</si>
  <si>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</si>
  <si>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</si>
  <si>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</si>
  <si>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</si>
  <si>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</si>
  <si>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</si>
  <si>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</si>
  <si>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</si>
  <si>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</si>
  <si>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</si>
  <si>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</si>
  <si>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</si>
  <si>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</si>
  <si>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</si>
  <si>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</si>
  <si>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</si>
  <si>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</si>
  <si>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</si>
  <si>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</si>
  <si>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</si>
  <si>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</si>
  <si>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</si>
  <si>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</si>
  <si>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</si>
  <si>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</si>
  <si>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</si>
  <si>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</si>
  <si>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</si>
  <si>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</si>
  <si>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</si>
  <si>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</si>
  <si>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</si>
  <si>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</si>
  <si>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</si>
  <si>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</si>
  <si>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</si>
  <si>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</si>
  <si>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</si>
  <si>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</si>
  <si>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</si>
  <si>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</si>
  <si>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</si>
  <si>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</si>
  <si>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</si>
  <si>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</si>
  <si>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</si>
  <si>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</si>
  <si>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</si>
  <si>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</si>
  <si>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</si>
  <si>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</si>
  <si>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</si>
  <si>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</si>
  <si>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</si>
  <si>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</si>
  <si>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</si>
  <si>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</si>
  <si>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</si>
  <si>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</si>
  <si>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</si>
  <si>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</si>
  <si>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</si>
  <si>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</si>
  <si>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</si>
  <si>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</si>
  <si>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</si>
  <si>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</si>
  <si>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</si>
  <si>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</si>
  <si>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</si>
  <si>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</si>
  <si>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</si>
  <si>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</si>
  <si>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</si>
  <si>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</si>
  <si>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</si>
  <si>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</si>
  <si>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</si>
  <si>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</si>
  <si>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</si>
  <si>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</si>
  <si>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</si>
  <si>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</si>
  <si>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</si>
  <si>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</si>
  <si>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</si>
  <si>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</si>
  <si>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</si>
  <si>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</si>
  <si>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</si>
  <si>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</si>
  <si>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</si>
  <si>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</si>
  <si>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</si>
  <si>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</si>
  <si>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</si>
  <si>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</si>
  <si>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</si>
  <si>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</si>
  <si>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</si>
  <si>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</si>
  <si>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</si>
  <si>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</si>
  <si>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</si>
  <si>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</si>
  <si>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</si>
  <si>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</si>
  <si>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</si>
  <si>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</si>
  <si>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</si>
  <si>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</si>
  <si>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</si>
  <si>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</si>
  <si>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</si>
  <si>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</si>
  <si>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</si>
  <si>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</si>
  <si>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</si>
  <si>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</si>
  <si>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</si>
  <si>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</si>
  <si>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</si>
  <si>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</si>
  <si>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</si>
  <si>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</si>
  <si>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</si>
  <si>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</si>
  <si>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</si>
  <si>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</si>
  <si>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</si>
  <si>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</si>
  <si>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</si>
  <si>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</si>
  <si>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</si>
  <si>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</si>
  <si>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</si>
  <si>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</si>
  <si>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</si>
  <si>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</si>
  <si>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</si>
  <si>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</si>
  <si>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</si>
  <si>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</si>
  <si>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</si>
  <si>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</si>
  <si>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</si>
  <si>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</si>
  <si>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</si>
  <si>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</si>
  <si>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</si>
  <si>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</si>
  <si>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</si>
  <si>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</si>
  <si>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</si>
  <si>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</si>
  <si>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</si>
  <si>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</si>
  <si>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</si>
  <si>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</si>
  <si>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</si>
  <si>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</si>
  <si>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</si>
  <si>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</si>
  <si>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</si>
  <si>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</si>
  <si>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</si>
  <si>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</si>
  <si>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</si>
  <si>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</si>
  <si>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</si>
  <si>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</si>
  <si>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</si>
  <si>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</si>
  <si>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</si>
  <si>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</si>
  <si>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</si>
  <si>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</si>
  <si>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</si>
  <si>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</si>
  <si>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</si>
  <si>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</si>
  <si>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</si>
  <si>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</si>
  <si>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</si>
  <si>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</si>
  <si>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</si>
  <si>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</si>
  <si>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</si>
  <si>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</si>
  <si>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</si>
  <si>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</si>
  <si>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</si>
  <si>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</si>
  <si>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</si>
  <si>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</si>
  <si>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</si>
  <si>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</si>
  <si>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</si>
  <si>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</si>
  <si>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</si>
  <si>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</si>
  <si>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</si>
  <si>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</si>
  <si>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</si>
  <si>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</si>
  <si>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</si>
  <si>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</si>
  <si>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</si>
  <si>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</si>
  <si>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</si>
  <si>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</si>
  <si>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</si>
  <si>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</si>
  <si>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</si>
  <si>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</si>
  <si>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</si>
  <si>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</si>
  <si>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</si>
  <si>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</si>
  <si>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</si>
  <si>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</si>
  <si>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</si>
  <si>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</si>
  <si>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</si>
  <si>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</si>
  <si>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</si>
  <si>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</si>
  <si>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</si>
  <si>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</si>
  <si>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</si>
  <si>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</si>
  <si>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</si>
  <si>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</si>
  <si>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</si>
  <si>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</si>
  <si>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</si>
  <si>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</si>
  <si>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</si>
  <si>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</si>
  <si>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</si>
  <si>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</si>
  <si>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</si>
  <si>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</si>
  <si>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</si>
  <si>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</si>
  <si>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</si>
  <si>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</si>
  <si>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</si>
  <si>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</si>
  <si>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</si>
  <si>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</si>
  <si>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</si>
  <si>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</si>
  <si>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</si>
  <si>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</si>
  <si>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</si>
  <si>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</si>
  <si>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</si>
  <si>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</si>
  <si>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</si>
  <si>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</si>
  <si>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</si>
  <si>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</si>
  <si>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</si>
  <si>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</si>
  <si>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</si>
  <si>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</si>
  <si>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</si>
  <si>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</si>
  <si>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</si>
  <si>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</si>
  <si>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</si>
  <si>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</si>
  <si>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</si>
  <si>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</si>
  <si>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</si>
  <si>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</si>
  <si>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</si>
  <si>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</si>
  <si>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</si>
  <si>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</si>
  <si>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</si>
  <si>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</si>
  <si>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</si>
  <si>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</si>
  <si>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</si>
  <si>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</si>
  <si>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</si>
  <si>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</si>
  <si>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</si>
  <si>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</si>
  <si>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</si>
  <si>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</si>
  <si>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</si>
  <si>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</si>
  <si>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</si>
  <si>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</si>
  <si>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</si>
  <si>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</si>
  <si>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</si>
  <si>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</si>
  <si>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</si>
  <si>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</si>
  <si>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</si>
  <si>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</si>
  <si>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</si>
  <si>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</si>
  <si>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</si>
  <si>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</si>
  <si>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</si>
  <si>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</si>
  <si>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</si>
  <si>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</si>
  <si>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</si>
  <si>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</si>
  <si>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</si>
  <si>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</si>
  <si>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</si>
  <si>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</si>
  <si>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</si>
  <si>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</si>
  <si>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</si>
  <si>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</si>
  <si>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</si>
  <si>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</si>
  <si>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</si>
  <si>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</si>
  <si>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</si>
  <si>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</si>
  <si>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</si>
  <si>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</si>
  <si>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</si>
  <si>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</si>
  <si>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</si>
  <si>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</si>
  <si>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</si>
  <si>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</si>
  <si>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</si>
  <si>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</si>
  <si>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</si>
  <si>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</si>
  <si>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</si>
  <si>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</si>
  <si>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</si>
  <si>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</si>
  <si>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</si>
  <si>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</si>
  <si>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</si>
  <si>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</si>
  <si>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</si>
  <si>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</si>
  <si>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</si>
  <si>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</si>
  <si>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</si>
  <si>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</si>
  <si>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</si>
  <si>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</si>
  <si>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</si>
  <si>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</si>
  <si>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</si>
  <si>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</si>
  <si>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</si>
  <si>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</si>
  <si>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</si>
  <si>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</si>
  <si>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</si>
  <si>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</si>
  <si>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</si>
  <si>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</si>
  <si>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</si>
  <si>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</si>
  <si>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</si>
  <si>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</si>
  <si>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</si>
  <si>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</si>
  <si>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</si>
  <si>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</si>
  <si>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</si>
  <si>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</si>
  <si>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</si>
  <si>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</si>
  <si>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</si>
  <si>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</si>
  <si>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</si>
  <si>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</si>
  <si>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</si>
  <si>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</si>
  <si>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</si>
  <si>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</si>
  <si>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</si>
  <si>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</si>
  <si>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</si>
  <si>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</si>
  <si>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</si>
  <si>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</si>
  <si>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</si>
  <si>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</si>
  <si>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</si>
  <si>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</si>
  <si>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</si>
  <si>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</si>
  <si>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</si>
  <si>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</si>
  <si>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</si>
  <si>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</si>
  <si>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</si>
  <si>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</si>
  <si>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</si>
  <si>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</si>
  <si>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</si>
  <si>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</si>
  <si>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</si>
  <si>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</si>
  <si>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</si>
  <si>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</si>
  <si>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</si>
  <si>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</si>
  <si>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</si>
  <si>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</si>
  <si>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</si>
  <si>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</si>
  <si>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</si>
  <si>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</si>
  <si>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</si>
  <si>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</si>
  <si>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</si>
  <si>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</si>
  <si>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</si>
  <si>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</si>
  <si>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</si>
  <si>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</si>
  <si>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</si>
  <si>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</si>
  <si>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</si>
  <si>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</si>
  <si>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</si>
  <si>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</si>
  <si>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</si>
  <si>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</si>
  <si>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</si>
  <si>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</si>
  <si>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</si>
  <si>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</si>
  <si>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</si>
  <si>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</si>
  <si>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</si>
  <si>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</si>
  <si>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</si>
  <si>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</si>
  <si>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</si>
  <si>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</si>
  <si>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</si>
  <si>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</si>
  <si>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</si>
  <si>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</si>
  <si>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</si>
  <si>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</si>
  <si>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</si>
  <si>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</si>
  <si>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</si>
  <si>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</si>
  <si>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</si>
  <si>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</si>
  <si>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</si>
  <si>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</si>
  <si>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</si>
  <si>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</si>
  <si>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</si>
  <si>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</si>
  <si>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</si>
  <si>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</si>
  <si>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</si>
  <si>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</si>
  <si>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</si>
  <si>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</si>
  <si>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</si>
  <si>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</si>
  <si>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</si>
  <si>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</si>
  <si>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</si>
  <si>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</si>
  <si>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</si>
  <si>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</si>
  <si>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</si>
  <si>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</si>
  <si>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</si>
  <si>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</si>
  <si>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</si>
  <si>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</si>
  <si>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</si>
  <si>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</si>
  <si>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</si>
  <si>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</si>
  <si>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</si>
  <si>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</si>
  <si>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</si>
  <si>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</si>
  <si>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</si>
  <si>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</si>
  <si>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</si>
  <si>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</si>
  <si>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</si>
  <si>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</si>
  <si>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</si>
  <si>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</si>
  <si>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</si>
  <si>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</si>
  <si>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</si>
  <si>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</si>
  <si>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</si>
  <si>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</si>
  <si>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</si>
  <si>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</si>
  <si>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</si>
  <si>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</si>
  <si>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</si>
  <si>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</si>
  <si>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</si>
  <si>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</si>
  <si>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</si>
  <si>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</si>
  <si>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</si>
  <si>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</si>
  <si>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</si>
  <si>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</si>
  <si>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</si>
  <si>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</si>
  <si>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</si>
  <si>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</si>
  <si>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</si>
  <si>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</si>
  <si>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</si>
  <si>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</si>
  <si>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</si>
  <si>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</si>
  <si>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</si>
  <si>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</si>
  <si>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</si>
  <si>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</si>
  <si>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</si>
  <si>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</si>
  <si>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</si>
  <si>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</si>
  <si>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</si>
  <si>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</si>
  <si>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</si>
  <si>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</si>
  <si>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</si>
  <si>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</si>
  <si>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</si>
  <si>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</si>
  <si>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</si>
  <si>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</si>
  <si>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</si>
  <si>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</si>
  <si>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</si>
  <si>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</si>
  <si>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</si>
  <si>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</si>
  <si>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</si>
  <si>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</si>
  <si>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</si>
  <si>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</si>
  <si>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</si>
  <si>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</si>
  <si>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</si>
  <si>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</si>
  <si>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</si>
  <si>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</si>
  <si>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</si>
  <si>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</si>
  <si>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</si>
  <si>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</si>
  <si>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</si>
  <si>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</si>
  <si>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</si>
  <si>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</si>
  <si>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</si>
  <si>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</si>
  <si>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</si>
  <si>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</si>
  <si>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</si>
  <si>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</si>
  <si>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</si>
  <si>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</si>
  <si>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</si>
  <si>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</si>
  <si>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</si>
  <si>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</si>
  <si>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</si>
  <si>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</si>
  <si>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</si>
  <si>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</si>
  <si>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</si>
  <si>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</si>
  <si>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</si>
  <si>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</si>
  <si>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</si>
  <si>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</si>
  <si>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</si>
  <si>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</si>
  <si>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</si>
  <si>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</si>
  <si>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</si>
  <si>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</si>
  <si>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</si>
  <si>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</si>
  <si>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</si>
  <si>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</si>
  <si>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</si>
  <si>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</si>
  <si>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</si>
  <si>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</si>
  <si>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</si>
  <si>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</si>
  <si>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</si>
  <si>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</si>
  <si>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</si>
  <si>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</si>
  <si>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</si>
  <si>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</si>
  <si>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</si>
  <si>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</si>
  <si>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</si>
  <si>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</si>
  <si>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</si>
  <si>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</si>
  <si>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</si>
  <si>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</si>
  <si>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</si>
  <si>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</si>
  <si>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</si>
  <si>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</si>
  <si>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</si>
  <si>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</si>
  <si>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</si>
  <si>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</si>
  <si>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</si>
  <si>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</si>
  <si>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</si>
  <si>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</si>
  <si>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</si>
  <si>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</si>
  <si>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</si>
  <si>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</si>
  <si>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</si>
  <si>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</si>
  <si>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</si>
  <si>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</si>
  <si>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</si>
  <si>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</si>
  <si>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</si>
  <si>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</si>
  <si>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</si>
  <si>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</si>
  <si>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</si>
  <si>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</si>
  <si>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</si>
  <si>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</si>
  <si>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</si>
  <si>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</si>
  <si>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</si>
  <si>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</si>
  <si>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</si>
  <si>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</si>
  <si>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</si>
  <si>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</si>
  <si>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</si>
  <si>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</si>
  <si>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</si>
  <si>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</si>
  <si>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</si>
  <si>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</si>
  <si>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</si>
  <si>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</si>
  <si>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</si>
  <si>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</si>
  <si>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</si>
  <si>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</si>
  <si>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</si>
  <si>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</si>
  <si>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</si>
  <si>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</si>
  <si>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</si>
  <si>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</si>
  <si>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</si>
  <si>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</si>
  <si>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</si>
  <si>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</si>
  <si>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</si>
  <si>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</si>
  <si>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</si>
  <si>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</si>
  <si>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</si>
  <si>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</si>
  <si>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</si>
  <si>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</si>
  <si>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</si>
  <si>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</si>
  <si>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</si>
  <si>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</si>
  <si>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</si>
  <si>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</si>
  <si>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</si>
  <si>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</si>
  <si>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</si>
  <si>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</si>
  <si>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</si>
  <si>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</si>
  <si>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</si>
  <si>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</si>
  <si>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</si>
  <si>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</si>
  <si>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</si>
  <si>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</si>
  <si>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</si>
  <si>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</si>
  <si>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</si>
  <si>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</si>
  <si>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</si>
  <si>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</si>
  <si>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</si>
  <si>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</si>
  <si>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</si>
  <si>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</si>
  <si>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</si>
  <si>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</si>
  <si>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</si>
  <si>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</si>
  <si>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</si>
  <si>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</si>
  <si>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</si>
  <si>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</si>
  <si>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</si>
  <si>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</si>
  <si>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</si>
  <si>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</si>
  <si>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</si>
  <si>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</si>
  <si>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</si>
  <si>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</si>
  <si>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</si>
  <si>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</si>
  <si>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</si>
  <si>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</si>
  <si>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</si>
  <si>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</si>
  <si>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</si>
  <si>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</si>
  <si>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</si>
  <si>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</si>
  <si>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</si>
  <si>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</si>
  <si>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</si>
  <si>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</si>
  <si>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</si>
  <si>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</si>
  <si>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</si>
  <si>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</si>
  <si>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</si>
  <si>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</si>
  <si>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</si>
  <si>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</si>
  <si>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</si>
  <si>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</si>
  <si>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</si>
  <si>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</si>
  <si>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</si>
  <si>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</si>
  <si>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</si>
  <si>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</si>
  <si>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</si>
  <si>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</si>
  <si>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</si>
  <si>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</si>
  <si>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</si>
  <si>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</si>
  <si>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</si>
  <si>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</si>
  <si>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</si>
  <si>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</si>
  <si>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</si>
  <si>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</si>
  <si>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</si>
  <si>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</si>
  <si>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</si>
  <si>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</si>
  <si>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</si>
  <si>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</si>
  <si>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</si>
  <si>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</si>
  <si>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</si>
  <si>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</si>
  <si>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</si>
  <si>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</si>
  <si>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</si>
  <si>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</si>
  <si>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</si>
  <si>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</si>
  <si>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</si>
  <si>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</si>
  <si>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</si>
  <si>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</si>
  <si>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</si>
  <si>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</si>
  <si>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</si>
  <si>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</si>
  <si>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</si>
  <si>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</si>
  <si>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</si>
  <si>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</si>
  <si>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</si>
  <si>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</si>
  <si>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</si>
  <si>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</si>
  <si>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</si>
  <si>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</si>
  <si>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</si>
  <si>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</si>
  <si>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</si>
  <si>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</si>
  <si>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</si>
  <si>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</si>
  <si>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</si>
  <si>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</si>
  <si>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</si>
  <si>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</si>
  <si>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</si>
  <si>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</si>
  <si>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</si>
  <si>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</si>
  <si>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</si>
  <si>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</si>
  <si>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</si>
  <si>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</si>
  <si>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</si>
  <si>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</si>
  <si>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</si>
  <si>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</si>
  <si>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</si>
  <si>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</si>
  <si>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</si>
  <si>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</si>
  <si>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</si>
  <si>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</si>
  <si>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</si>
  <si>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</si>
  <si>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</si>
  <si>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</si>
  <si>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</si>
  <si>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</si>
  <si>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</si>
  <si>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</si>
  <si>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</si>
  <si>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</si>
  <si>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</si>
  <si>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</si>
  <si>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</si>
  <si>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</si>
  <si>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</si>
  <si>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</si>
  <si>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</si>
  <si>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</si>
  <si>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</si>
  <si>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</si>
  <si>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</si>
  <si>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</si>
  <si>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</si>
  <si>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</si>
  <si>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</si>
  <si>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</si>
  <si>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</si>
  <si>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</si>
  <si>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</si>
  <si>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</si>
  <si>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</si>
  <si>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</si>
  <si>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</si>
  <si>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</si>
  <si>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</si>
  <si>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</si>
  <si>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</si>
  <si>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</si>
  <si>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</si>
  <si>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</si>
  <si>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</si>
  <si>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</si>
  <si>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</si>
  <si>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</si>
  <si>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</si>
  <si>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</si>
  <si>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</si>
  <si>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</si>
  <si>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</si>
  <si>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</si>
  <si>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</si>
  <si>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</si>
  <si>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</si>
  <si>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</si>
  <si>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</si>
  <si>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</si>
  <si>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</si>
  <si>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</si>
  <si>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</si>
  <si>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</si>
  <si>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</si>
  <si>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</si>
  <si>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</si>
  <si>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</si>
  <si>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</si>
  <si>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</si>
  <si>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</si>
  <si>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</si>
  <si>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</si>
  <si>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</si>
  <si>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</si>
  <si>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</si>
  <si>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</si>
  <si>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</si>
  <si>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</si>
  <si>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</si>
  <si>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</si>
  <si>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</si>
  <si>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</si>
  <si>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</si>
  <si>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</si>
  <si>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</si>
  <si>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</si>
  <si>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</si>
  <si>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</si>
  <si>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</si>
  <si>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</si>
  <si>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</si>
  <si>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</si>
  <si>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</si>
  <si>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</si>
  <si>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</si>
  <si>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</si>
  <si>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</si>
  <si>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</si>
  <si>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</si>
  <si>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</si>
  <si>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</si>
  <si>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</si>
  <si>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</si>
  <si>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</si>
  <si>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</si>
  <si>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</si>
  <si>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</si>
  <si>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</si>
  <si>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</si>
  <si>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</si>
  <si>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</si>
  <si>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</si>
  <si>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</si>
  <si>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</si>
  <si>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</si>
  <si>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</si>
  <si>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</si>
  <si>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</si>
  <si>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</si>
  <si>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</si>
  <si>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</si>
  <si>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</si>
  <si>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</si>
  <si>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</si>
  <si>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</si>
  <si>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</si>
  <si>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</si>
  <si>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</si>
  <si>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</si>
  <si>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</si>
  <si>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</si>
  <si>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</si>
  <si>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</si>
  <si>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</si>
  <si>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</si>
  <si>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</si>
  <si>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</si>
  <si>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</si>
  <si>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</si>
  <si>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</si>
  <si>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</si>
  <si>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</si>
  <si>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</si>
  <si>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</si>
  <si>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</si>
  <si>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</si>
  <si>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</si>
  <si>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</si>
  <si>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</si>
  <si>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</si>
  <si>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</si>
  <si>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</si>
  <si>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</si>
  <si>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</si>
  <si>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</si>
  <si>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</si>
  <si>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</si>
  <si>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</si>
  <si>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</si>
  <si>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</si>
  <si>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</si>
  <si>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</si>
  <si>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</si>
  <si>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</si>
  <si>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</si>
  <si>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</si>
  <si>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</si>
  <si>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</si>
  <si>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</si>
  <si>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</si>
  <si>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</si>
  <si>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</si>
  <si>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</si>
  <si>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</si>
  <si>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</si>
  <si>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</si>
  <si>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</si>
  <si>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</si>
  <si>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</si>
  <si>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</si>
  <si>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</si>
  <si>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</si>
  <si>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</si>
  <si>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</si>
  <si>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</si>
  <si>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</si>
  <si>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</si>
  <si>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</si>
  <si>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</si>
  <si>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</si>
  <si>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</si>
  <si>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</si>
  <si>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</si>
  <si>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</si>
  <si>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</si>
  <si>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</si>
  <si>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</si>
  <si>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</si>
  <si>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</si>
  <si>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</si>
  <si>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</si>
  <si>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</si>
  <si>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</si>
  <si>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</si>
  <si>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</si>
  <si>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</si>
  <si>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</si>
  <si>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</si>
  <si>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</si>
  <si>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</si>
  <si>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</si>
  <si>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</si>
  <si>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</si>
  <si>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</si>
  <si>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</si>
  <si>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</si>
  <si>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</si>
  <si>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</si>
  <si>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</si>
  <si>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</si>
  <si>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</si>
  <si>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</si>
  <si>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</si>
  <si>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</si>
  <si>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</si>
  <si>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</si>
  <si>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</si>
  <si>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</si>
  <si>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</si>
  <si>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</si>
  <si>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</si>
  <si>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</si>
  <si>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</si>
  <si>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</si>
  <si>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</si>
  <si>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</si>
  <si>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</si>
  <si>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</si>
  <si>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</si>
  <si>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</si>
  <si>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</si>
  <si>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</si>
  <si>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</si>
  <si>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</si>
  <si>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</si>
  <si>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</si>
  <si>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</si>
  <si>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</si>
  <si>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</si>
  <si>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</si>
  <si>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</si>
  <si>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</si>
  <si>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</si>
  <si>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</si>
  <si>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</si>
  <si>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</si>
  <si>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</si>
  <si>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</si>
  <si>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</si>
  <si>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</si>
  <si>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</si>
  <si>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</si>
  <si>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</si>
  <si>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</si>
  <si>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</si>
  <si>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</si>
  <si>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</si>
  <si>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</si>
  <si>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</si>
  <si>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</si>
  <si>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</si>
  <si>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</si>
  <si>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</si>
  <si>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</si>
  <si>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</si>
  <si>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</si>
  <si>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</si>
  <si>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</si>
  <si>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</si>
  <si>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</si>
  <si>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</si>
  <si>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</si>
  <si>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</si>
  <si>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</si>
  <si>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</si>
  <si>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</si>
  <si>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</si>
  <si>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</si>
  <si>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</si>
  <si>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</si>
  <si>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</si>
  <si>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</si>
  <si>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</si>
  <si>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</si>
  <si>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</si>
  <si>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</si>
  <si>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</si>
  <si>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</si>
  <si>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</si>
  <si>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</si>
  <si>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</si>
  <si>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</si>
  <si>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</si>
  <si>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</si>
  <si>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</si>
  <si>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</si>
  <si>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</si>
  <si>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</si>
  <si>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</si>
  <si>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</si>
  <si>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</si>
  <si>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</si>
  <si>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</si>
  <si>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</si>
  <si>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</si>
  <si>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</si>
  <si>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</si>
  <si>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</si>
  <si>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</si>
  <si>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</si>
  <si>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</si>
  <si>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</si>
  <si>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</si>
  <si>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</si>
  <si>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</si>
  <si>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</si>
  <si>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</si>
  <si>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</si>
  <si>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</si>
  <si>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</si>
  <si>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</si>
  <si>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</si>
  <si>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</si>
  <si>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</si>
  <si>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</si>
  <si>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</si>
  <si>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</si>
  <si>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</si>
  <si>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</si>
  <si>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</si>
  <si>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</si>
  <si>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</si>
  <si>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</si>
  <si>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</si>
  <si>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</si>
  <si>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</si>
  <si>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</si>
  <si>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</si>
  <si>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</si>
  <si>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</si>
  <si>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</si>
  <si>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</si>
  <si>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</si>
  <si>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</si>
  <si>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</si>
  <si>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</si>
  <si>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</si>
  <si>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</si>
  <si>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</si>
  <si>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</si>
  <si>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</si>
  <si>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</si>
  <si>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</si>
  <si>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</si>
  <si>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</si>
  <si>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</si>
  <si>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</si>
  <si>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</si>
  <si>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</si>
  <si>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</si>
  <si>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</si>
  <si>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</si>
  <si>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</si>
  <si>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</si>
  <si>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</si>
  <si>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</si>
  <si>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</si>
  <si>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</si>
  <si>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</si>
  <si>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</si>
  <si>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</si>
  <si>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</si>
  <si>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</si>
  <si>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</si>
  <si>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</si>
  <si>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</si>
  <si>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</si>
  <si>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</si>
  <si>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</si>
  <si>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22460 SVEUČILIŠTE U SPLITU - POMORSKI FAKULTET</t>
  </si>
  <si>
    <t>Split, 04.10.2023.</t>
  </si>
  <si>
    <t>Ana Borzić</t>
  </si>
  <si>
    <t>021 619 491</t>
  </si>
  <si>
    <t>aborzic@pfst.hr</t>
  </si>
  <si>
    <t>SVEUČILIŠTE U SPLITU (2469)</t>
  </si>
  <si>
    <t>SEAEU 2.0</t>
  </si>
  <si>
    <t>Sveučilište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</si>
</sst>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7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4822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4823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 t="s">
        <v>4824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4825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4653492</v>
      </c>
      <c r="D14" s="61">
        <f>SUM(D15:D16)</f>
        <v>4809231</v>
      </c>
      <c r="E14" s="61">
        <f>SUM(E15:E16)</f>
        <v>5244244</v>
      </c>
      <c r="F14" s="61">
        <f>+F15+F16</f>
        <v>5298477</v>
      </c>
      <c r="G14" s="61">
        <f>+G15+G16</f>
        <v>5272845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4653492</v>
      </c>
      <c r="D15" s="373">
        <v>4809231</v>
      </c>
      <c r="E15" s="64">
        <f>'A.1 PRIHODI I RASHODI EK'!F11</f>
        <v>5244244</v>
      </c>
      <c r="F15" s="64">
        <f>'A.1 PRIHODI I RASHODI EK'!G11</f>
        <v>5298477</v>
      </c>
      <c r="G15" s="64">
        <f>'A.1 PRIHODI I RASHODI EK'!H11</f>
        <v>5272845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4753681.76</v>
      </c>
      <c r="D17" s="68">
        <f>SUM(D18:D19)</f>
        <v>4809231</v>
      </c>
      <c r="E17" s="68">
        <f>SUM(E18:E19)</f>
        <v>5476275</v>
      </c>
      <c r="F17" s="68">
        <f>+F18+F19</f>
        <v>5101694</v>
      </c>
      <c r="G17" s="68">
        <f>+G18+G19</f>
        <v>5119978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4597153.16</v>
      </c>
      <c r="D18" s="370">
        <v>4729717</v>
      </c>
      <c r="E18" s="69">
        <f>'A.1 PRIHODI I RASHODI EK'!F27</f>
        <v>5335430</v>
      </c>
      <c r="F18" s="69">
        <f>'A.1 PRIHODI I RASHODI EK'!G27</f>
        <v>5078944</v>
      </c>
      <c r="G18" s="69">
        <f>'A.1 PRIHODI I RASHODI EK'!H27</f>
        <v>5097228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156528.6</v>
      </c>
      <c r="D19" s="370">
        <v>79514</v>
      </c>
      <c r="E19" s="69">
        <f>'A.1 PRIHODI I RASHODI EK'!F35</f>
        <v>140845</v>
      </c>
      <c r="F19" s="69">
        <f>'A.1 PRIHODI I RASHODI EK'!G35</f>
        <v>22750</v>
      </c>
      <c r="G19" s="69">
        <f>'A.1 PRIHODI I RASHODI EK'!H35</f>
        <v>22750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-100189.75999999978</v>
      </c>
      <c r="D20" s="61">
        <f>+D14-D17</f>
        <v>0</v>
      </c>
      <c r="E20" s="61">
        <f>+E14-E17</f>
        <v>-232031</v>
      </c>
      <c r="F20" s="61">
        <f>+F14-F17</f>
        <v>196783</v>
      </c>
      <c r="G20" s="61">
        <f>+G14-G17</f>
        <v>152867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593159</v>
      </c>
      <c r="D28" s="370">
        <v>492970</v>
      </c>
      <c r="E28" s="69">
        <f>+'Unos prijenosa'!D5</f>
        <v>524053</v>
      </c>
      <c r="F28" s="69">
        <f>+'Unos prijenosa'!D13</f>
        <v>292022</v>
      </c>
      <c r="G28" s="69">
        <f>+'Unos prijenosa'!D21</f>
        <v>488805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-492969.56</v>
      </c>
      <c r="D29" s="371">
        <v>-492970</v>
      </c>
      <c r="E29" s="72">
        <f>+'Unos prijenosa'!D7</f>
        <v>-292022</v>
      </c>
      <c r="F29" s="72">
        <f>+'Unos prijenosa'!D15</f>
        <v>-488805</v>
      </c>
      <c r="G29" s="73">
        <f>+'Unos prijenosa'!D23</f>
        <v>-641672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100189.44</v>
      </c>
      <c r="D30" s="68">
        <f>+D27+D28+D29</f>
        <v>0</v>
      </c>
      <c r="E30" s="68">
        <f>+E27+E28+E29</f>
        <v>232031</v>
      </c>
      <c r="F30" s="68">
        <f t="shared" ref="F30:G30" si="3">+F27+F28+F29</f>
        <v>-196783</v>
      </c>
      <c r="G30" s="68">
        <f t="shared" si="3"/>
        <v>-152867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-0.31999999977415428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H5" sqref="H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3695268</v>
      </c>
      <c r="H3" s="224">
        <v>3713460</v>
      </c>
      <c r="I3" s="224">
        <v>3731744</v>
      </c>
      <c r="J3" s="49"/>
      <c r="K3" t="str">
        <f>IF(E3="","",'OPĆI DIO'!$C$1)</f>
        <v>22460 SVEUČILIŠTE U SPLITU - POMORSKI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6393</v>
      </c>
      <c r="F4" s="86" t="str">
        <f t="shared" ref="F4:F66" si="5">IFERROR(VLOOKUP(E4,$R$6:$U$113,2,FALSE),"")</f>
        <v>Tekući prijenosi između proračunskih korisnika istog proračuna temeljem prijenosa EU sredstava</v>
      </c>
      <c r="G4" s="224">
        <v>12458</v>
      </c>
      <c r="H4" s="224">
        <v>9357</v>
      </c>
      <c r="I4" s="224">
        <v>0</v>
      </c>
      <c r="J4" s="49" t="s">
        <v>4826</v>
      </c>
      <c r="K4" s="246" t="str">
        <f>IF(E4="","",'OPĆI DIO'!$C$1)</f>
        <v>22460 SVEUČILIŠTE U SPLITU - POMORSKI FAKULTET</v>
      </c>
      <c r="L4" s="40" t="str">
        <f t="shared" ref="L4:L67" si="6">LEFT(E4,2)</f>
        <v>63</v>
      </c>
      <c r="M4" s="40" t="str">
        <f t="shared" ref="M4:M67" si="7">LEFT(E4,3)</f>
        <v>639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6393</v>
      </c>
      <c r="F5" s="86" t="str">
        <f t="shared" si="5"/>
        <v>Tekući prijenosi između proračunskih korisnika istog proračuna temeljem prijenosa EU sredstava</v>
      </c>
      <c r="G5" s="224">
        <v>22958</v>
      </c>
      <c r="H5" s="224">
        <v>0</v>
      </c>
      <c r="I5" s="224">
        <v>0</v>
      </c>
      <c r="J5" s="49" t="s">
        <v>4826</v>
      </c>
      <c r="K5" s="246" t="str">
        <f>IF(E5="","",'OPĆI DIO'!$C$1)</f>
        <v>22460 SVEUČILIŠTE U SPLITU - POMORSKI FAKULTET</v>
      </c>
      <c r="L5" s="40" t="str">
        <f t="shared" si="6"/>
        <v>63</v>
      </c>
      <c r="M5" s="40" t="str">
        <f t="shared" si="7"/>
        <v>639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52</v>
      </c>
      <c r="D6" s="38" t="str">
        <f t="shared" si="4"/>
        <v xml:space="preserve">Ostale pomoći i darovnice </v>
      </c>
      <c r="E6" s="322">
        <v>6393</v>
      </c>
      <c r="F6" s="86" t="str">
        <f t="shared" si="5"/>
        <v>Tekući prijenosi između proračunskih korisnika istog proračuna temeljem prijenosa EU sredstava</v>
      </c>
      <c r="G6" s="224">
        <v>0</v>
      </c>
      <c r="H6" s="224">
        <v>34559</v>
      </c>
      <c r="I6" s="224">
        <v>0</v>
      </c>
      <c r="J6" s="49" t="s">
        <v>4826</v>
      </c>
      <c r="K6" s="246" t="str">
        <f>IF(E6="","",'OPĆI DIO'!$C$1)</f>
        <v>22460 SVEUČILIŠTE U SPLITU - POMORSKI FAKULTET</v>
      </c>
      <c r="L6" s="40" t="str">
        <f>LEFT(E6,2)</f>
        <v>63</v>
      </c>
      <c r="M6" s="40" t="str">
        <f t="shared" si="7"/>
        <v>639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322">
        <v>65264</v>
      </c>
      <c r="F7" s="86" t="str">
        <f t="shared" si="5"/>
        <v>Sufinanciranje cijene usluge, participacije i slično</v>
      </c>
      <c r="G7" s="224">
        <v>560559</v>
      </c>
      <c r="H7" s="224">
        <v>570000</v>
      </c>
      <c r="I7" s="224">
        <v>570000</v>
      </c>
      <c r="J7" s="49"/>
      <c r="K7" s="246" t="str">
        <f>IF(E7="","",'OPĆI DIO'!$C$1)</f>
        <v>22460 SVEUČILIŠTE U SPLITU - POMORSKI FAKULTET</v>
      </c>
      <c r="L7" s="40" t="str">
        <f t="shared" si="6"/>
        <v>65</v>
      </c>
      <c r="M7" s="40" t="str">
        <f t="shared" si="7"/>
        <v>652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322">
        <v>6614</v>
      </c>
      <c r="F8" s="86" t="str">
        <f t="shared" si="5"/>
        <v>Prihodi od prodanih proizvoda i robe</v>
      </c>
      <c r="G8" s="224">
        <v>2000</v>
      </c>
      <c r="H8" s="224">
        <v>2500</v>
      </c>
      <c r="I8" s="224">
        <v>2500</v>
      </c>
      <c r="J8" s="49"/>
      <c r="K8" s="246" t="str">
        <f>IF(E8="","",'OPĆI DIO'!$C$1)</f>
        <v>22460 SVEUČILIŠTE U SPLITU - POMORSKI FAKULTET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31</v>
      </c>
      <c r="D9" s="38" t="str">
        <f t="shared" si="4"/>
        <v>Vlastiti prihodi</v>
      </c>
      <c r="E9" s="322">
        <v>6615</v>
      </c>
      <c r="F9" s="86" t="str">
        <f t="shared" si="5"/>
        <v>Prihodi od pruženih usluga</v>
      </c>
      <c r="G9" s="224">
        <v>532400</v>
      </c>
      <c r="H9" s="224">
        <v>550000</v>
      </c>
      <c r="I9" s="224">
        <v>550000</v>
      </c>
      <c r="J9" s="49"/>
      <c r="K9" s="246" t="str">
        <f>IF(E9="","",'OPĆI DIO'!$C$1)</f>
        <v>22460 SVEUČILIŠTE U SPLITU - POMORSKI FAKULTET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11</v>
      </c>
      <c r="D10" s="38" t="str">
        <f t="shared" si="4"/>
        <v>Opći prihodi i primici</v>
      </c>
      <c r="E10" s="324" t="s">
        <v>642</v>
      </c>
      <c r="F10" s="86" t="str">
        <f t="shared" si="5"/>
        <v>Prihodi iz nadležnog proračuna za financiranje redovne djelatnosti proračunskih korisnika</v>
      </c>
      <c r="G10" s="224">
        <v>418601</v>
      </c>
      <c r="H10" s="224">
        <v>418601</v>
      </c>
      <c r="I10" s="224">
        <v>418601</v>
      </c>
      <c r="J10" s="49"/>
      <c r="K10" s="246" t="str">
        <f>IF(E10="","",'OPĆI DIO'!$C$1)</f>
        <v>22460 SVEUČILIŠTE U SPLITU - POMORSKI FAKULTET</v>
      </c>
      <c r="L10" s="40" t="str">
        <f t="shared" si="6"/>
        <v>67</v>
      </c>
      <c r="M10" s="40" t="str">
        <f t="shared" si="7"/>
        <v>671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J17" sqref="J17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62</v>
      </c>
      <c r="H3" s="45" t="str">
        <f>IFERROR(VLOOKUP(G3,$AC$6:$AD$344,2,FALSE),"")</f>
        <v>REDOVNA DJELATNOST SVEUČILIŠTA U SPLITU</v>
      </c>
      <c r="I3" s="45" t="str">
        <f>IFERROR(VLOOKUP(G3,$AC$6:$AG$344,3,FALSE),"")</f>
        <v>0942</v>
      </c>
      <c r="J3" s="224">
        <v>3067598</v>
      </c>
      <c r="K3" s="224">
        <v>3060000</v>
      </c>
      <c r="L3" s="224">
        <v>3070000</v>
      </c>
      <c r="M3" s="49"/>
      <c r="N3" s="246" t="str">
        <f>IF(C3="","",'OPĆI DIO'!$C$1)</f>
        <v>22460 SVEUČILIŠTE U SPLITU - POMORSKI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62</v>
      </c>
      <c r="H4" s="45" t="str">
        <f t="shared" ref="H4:H67" si="3">IFERROR(VLOOKUP(G4,$AC$6:$AD$344,2,FALSE),"")</f>
        <v>REDOVNA DJELATNOST SVEUČILIŠTA U SPLITU</v>
      </c>
      <c r="I4" s="45" t="str">
        <f t="shared" ref="I4:I67" si="4">IFERROR(VLOOKUP(G4,$AC$6:$AG$344,3,FALSE),"")</f>
        <v>0942</v>
      </c>
      <c r="J4" s="224">
        <v>84338</v>
      </c>
      <c r="K4" s="224">
        <v>91353</v>
      </c>
      <c r="L4" s="224">
        <v>95987</v>
      </c>
      <c r="M4" s="49"/>
      <c r="N4" s="246" t="str">
        <f>IF(C4="","",'OPĆI DIO'!$C$1)</f>
        <v>22460 SVEUČILIŠTE U SPLITU - POMORSKI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62</v>
      </c>
      <c r="H5" s="45" t="str">
        <f t="shared" si="3"/>
        <v>REDOVNA DJELATNOST SVEUČILIŠTA U SPLITU</v>
      </c>
      <c r="I5" s="45" t="str">
        <f t="shared" si="4"/>
        <v>0942</v>
      </c>
      <c r="J5" s="224">
        <v>490955</v>
      </c>
      <c r="K5" s="224">
        <v>504900</v>
      </c>
      <c r="L5" s="224">
        <v>506550</v>
      </c>
      <c r="M5" s="49"/>
      <c r="N5" s="246" t="str">
        <f>IF(C5="","",'OPĆI DIO'!$C$1)</f>
        <v>22460 SVEUČILIŠTE U SPLITU - POMORSKI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62</v>
      </c>
      <c r="H6" s="45" t="str">
        <f t="shared" si="3"/>
        <v>REDOVNA DJELATNOST SVEUČILIŠTA U SPLITU</v>
      </c>
      <c r="I6" s="45" t="str">
        <f t="shared" si="4"/>
        <v>0942</v>
      </c>
      <c r="J6" s="224">
        <v>39353</v>
      </c>
      <c r="K6" s="224">
        <v>45000</v>
      </c>
      <c r="L6" s="224">
        <v>46000</v>
      </c>
      <c r="M6" s="49"/>
      <c r="N6" s="246" t="str">
        <f>IF(C6="","",'OPĆI DIO'!$C$1)</f>
        <v>22460 SVEUČILIŠTE U SPLITU - POMORSKI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62</v>
      </c>
      <c r="H7" s="45" t="str">
        <f t="shared" si="3"/>
        <v>REDOVNA DJELATNOST SVEUČILIŠTA U SPLITU</v>
      </c>
      <c r="I7" s="45" t="str">
        <f t="shared" si="4"/>
        <v>0942</v>
      </c>
      <c r="J7" s="224">
        <v>7797</v>
      </c>
      <c r="K7" s="224">
        <v>7167</v>
      </c>
      <c r="L7" s="224">
        <v>8167</v>
      </c>
      <c r="M7" s="49"/>
      <c r="N7" s="246" t="str">
        <f>IF(C7="","",'OPĆI DIO'!$C$1)</f>
        <v>22460 SVEUČILIŠTE U SPLITU - POMORSKI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62</v>
      </c>
      <c r="H8" s="45" t="str">
        <f t="shared" si="3"/>
        <v>REDOVNA DJELATNOST SVEUČILIŠTA U SPLITU</v>
      </c>
      <c r="I8" s="45" t="str">
        <f t="shared" si="4"/>
        <v>0942</v>
      </c>
      <c r="J8" s="224">
        <v>5227</v>
      </c>
      <c r="K8" s="224">
        <v>5040</v>
      </c>
      <c r="L8" s="224">
        <v>5040</v>
      </c>
      <c r="M8" s="49"/>
      <c r="N8" s="246" t="str">
        <f>IF(C8="","",'OPĆI DIO'!$C$1)</f>
        <v>22460 SVEUČILIŠTE U SPLITU - POMORSKI FAKULTET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3113</v>
      </c>
      <c r="F9" s="45" t="str">
        <f t="shared" si="2"/>
        <v>Plaće za prekovremeni rad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102000</v>
      </c>
      <c r="K9" s="224">
        <v>102000</v>
      </c>
      <c r="L9" s="224">
        <v>102000</v>
      </c>
      <c r="M9" s="49"/>
      <c r="N9" s="246" t="str">
        <f>IF(C9="","",'OPĆI DIO'!$C$1)</f>
        <v>22460 SVEUČILIŠTE U SPLITU - POMORSKI FAKULTET</v>
      </c>
      <c r="O9" s="40" t="str">
        <f t="shared" si="5"/>
        <v>311</v>
      </c>
      <c r="P9" s="40" t="str">
        <f t="shared" si="6"/>
        <v>31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3132</v>
      </c>
      <c r="F10" s="45" t="str">
        <f t="shared" si="2"/>
        <v>Doprinosi za obvezno zdravstveno osiguranje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16830</v>
      </c>
      <c r="K10" s="224">
        <v>16830</v>
      </c>
      <c r="L10" s="224">
        <v>16830</v>
      </c>
      <c r="M10" s="49"/>
      <c r="N10" s="246" t="str">
        <f>IF(C10="","",'OPĆI DIO'!$C$1)</f>
        <v>22460 SVEUČILIŠTE U SPLITU - POMORSKI FAKULTET</v>
      </c>
      <c r="O10" s="40" t="str">
        <f t="shared" si="5"/>
        <v>313</v>
      </c>
      <c r="P10" s="40" t="str">
        <f t="shared" si="6"/>
        <v>31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3211</v>
      </c>
      <c r="F11" s="45" t="str">
        <f t="shared" si="2"/>
        <v>Službena putovanja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32000</v>
      </c>
      <c r="K11" s="224">
        <v>32000</v>
      </c>
      <c r="L11" s="224">
        <v>32000</v>
      </c>
      <c r="M11" s="49"/>
      <c r="N11" s="246" t="str">
        <f>IF(C11="","",'OPĆI DIO'!$C$1)</f>
        <v>22460 SVEUČILIŠTE U SPLITU - POMORSKI FAKULTET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3213</v>
      </c>
      <c r="F12" s="45" t="str">
        <f t="shared" si="2"/>
        <v>Stručno usavršavanje zaposlenika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50000</v>
      </c>
      <c r="K12" s="224">
        <v>50000</v>
      </c>
      <c r="L12" s="224">
        <v>50000</v>
      </c>
      <c r="M12" s="49"/>
      <c r="N12" s="246" t="str">
        <f>IF(C12="","",'OPĆI DIO'!$C$1)</f>
        <v>22460 SVEUČILIŠTE U SPLITU - POMORSKI FAKULTET</v>
      </c>
      <c r="O12" s="40" t="str">
        <f t="shared" si="5"/>
        <v>321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3221</v>
      </c>
      <c r="F13" s="45" t="str">
        <f t="shared" si="2"/>
        <v>Uredski materijal i ostali materijalni rashodi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21935</v>
      </c>
      <c r="K13" s="224">
        <v>21935</v>
      </c>
      <c r="L13" s="224">
        <v>21935</v>
      </c>
      <c r="M13" s="49"/>
      <c r="N13" s="246" t="str">
        <f>IF(C13="","",'OPĆI DIO'!$C$1)</f>
        <v>22460 SVEUČILIŠTE U SPLITU - POMORSKI FAKULTET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2"/>
        <v>Energija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119349</v>
      </c>
      <c r="K14" s="224">
        <v>119349</v>
      </c>
      <c r="L14" s="224">
        <v>119349</v>
      </c>
      <c r="M14" s="49"/>
      <c r="N14" s="246" t="str">
        <f>IF(C14="","",'OPĆI DIO'!$C$1)</f>
        <v>22460 SVEUČILIŠTE U SPLITU - POMORSKI FAKULTET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3231</v>
      </c>
      <c r="F15" s="45" t="str">
        <f t="shared" si="2"/>
        <v>Usluge telefona, pošte i prijevoza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3000</v>
      </c>
      <c r="K15" s="224">
        <v>3000</v>
      </c>
      <c r="L15" s="224">
        <v>3000</v>
      </c>
      <c r="M15" s="49"/>
      <c r="N15" s="246" t="str">
        <f>IF(C15="","",'OPĆI DIO'!$C$1)</f>
        <v>22460 SVEUČILIŠTE U SPLITU - POMORSKI FAKULTET</v>
      </c>
      <c r="O15" s="40" t="str">
        <f t="shared" si="5"/>
        <v>323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3233</v>
      </c>
      <c r="F16" s="45" t="str">
        <f t="shared" si="2"/>
        <v>Usluge promidžbe i informiranja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1000</v>
      </c>
      <c r="K16" s="224">
        <v>1000</v>
      </c>
      <c r="L16" s="224">
        <v>1000</v>
      </c>
      <c r="M16" s="49"/>
      <c r="N16" s="246" t="str">
        <f>IF(C16="","",'OPĆI DIO'!$C$1)</f>
        <v>22460 SVEUČILIŠTE U SPLITU - POMORSKI FAKULTET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3234</v>
      </c>
      <c r="F17" s="45" t="str">
        <f t="shared" si="2"/>
        <v>Komunalne usluge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16909</v>
      </c>
      <c r="K17" s="224">
        <v>16909</v>
      </c>
      <c r="L17" s="224">
        <v>16909</v>
      </c>
      <c r="M17" s="49"/>
      <c r="N17" s="246" t="str">
        <f>IF(C17="","",'OPĆI DIO'!$C$1)</f>
        <v>22460 SVEUČILIŠTE U SPLITU - POMORSKI FAKULTET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3235</v>
      </c>
      <c r="F18" s="45" t="str">
        <f t="shared" si="2"/>
        <v>Zakupnine i najamnine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2000</v>
      </c>
      <c r="K18" s="224">
        <v>2000</v>
      </c>
      <c r="L18" s="224">
        <v>2000</v>
      </c>
      <c r="M18" s="49"/>
      <c r="N18" s="246" t="str">
        <f>IF(C18="","",'OPĆI DIO'!$C$1)</f>
        <v>22460 SVEUČILIŠTE U SPLITU - POMORSKI FAKULTET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3237</v>
      </c>
      <c r="F19" s="45" t="str">
        <f t="shared" si="2"/>
        <v>Intelektualne i osobne usluge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35500</v>
      </c>
      <c r="K19" s="224">
        <v>35500</v>
      </c>
      <c r="L19" s="224">
        <v>35500</v>
      </c>
      <c r="M19" s="49"/>
      <c r="N19" s="246" t="str">
        <f>IF(C19="","",'OPĆI DIO'!$C$1)</f>
        <v>22460 SVEUČILIŠTE U SPLITU - POMORSKI FAKULTET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3239</v>
      </c>
      <c r="F20" s="45" t="str">
        <f t="shared" si="2"/>
        <v>Ostale usluge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15178</v>
      </c>
      <c r="K20" s="224">
        <v>15178</v>
      </c>
      <c r="L20" s="224">
        <v>15178</v>
      </c>
      <c r="M20" s="49"/>
      <c r="N20" s="246" t="str">
        <f>IF(C20="","",'OPĆI DIO'!$C$1)</f>
        <v>22460 SVEUČILIŠTE U SPLITU - POMORSKI FAKULTET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3241</v>
      </c>
      <c r="F21" s="45" t="str">
        <f t="shared" si="2"/>
        <v>Naknade troškova osobama izvan radnog odnosa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500</v>
      </c>
      <c r="K21" s="224">
        <v>500</v>
      </c>
      <c r="L21" s="224">
        <v>500</v>
      </c>
      <c r="M21" s="49"/>
      <c r="N21" s="246" t="str">
        <f>IF(C21="","",'OPĆI DIO'!$C$1)</f>
        <v>22460 SVEUČILIŠTE U SPLITU - POMORSKI FAKULTET</v>
      </c>
      <c r="O21" s="40" t="str">
        <f t="shared" si="5"/>
        <v>324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3294</v>
      </c>
      <c r="F22" s="45" t="str">
        <f t="shared" si="2"/>
        <v>Članarine i norme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2400</v>
      </c>
      <c r="K22" s="224">
        <v>2400</v>
      </c>
      <c r="L22" s="224">
        <v>2400</v>
      </c>
      <c r="M22" s="49"/>
      <c r="N22" s="246" t="str">
        <f>IF(C22="","",'OPĆI DIO'!$C$1)</f>
        <v>22460 SVEUČILIŠTE U SPLITU - POMORSKI FAKULTET</v>
      </c>
      <c r="O22" s="40" t="str">
        <f t="shared" si="5"/>
        <v>329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3111</v>
      </c>
      <c r="F23" s="45" t="str">
        <f t="shared" si="2"/>
        <v>Plaće za redovan rad</v>
      </c>
      <c r="G23" s="328" t="s">
        <v>179</v>
      </c>
      <c r="H23" s="45" t="str">
        <f t="shared" si="3"/>
        <v>REDOVNA DJELATNOST SVEUČILIŠTA U SPLITU (IZ EVIDENCIJSKIH PRIHODA)</v>
      </c>
      <c r="I23" s="45" t="str">
        <f t="shared" si="4"/>
        <v>0942</v>
      </c>
      <c r="J23" s="224">
        <v>195000</v>
      </c>
      <c r="K23" s="224">
        <v>155000</v>
      </c>
      <c r="L23" s="224">
        <v>155000</v>
      </c>
      <c r="M23" s="49"/>
      <c r="N23" s="246" t="str">
        <f>IF(C23="","",'OPĆI DIO'!$C$1)</f>
        <v>22460 SVEUČILIŠTE U SPLITU - POMORSKI FAKULTET</v>
      </c>
      <c r="O23" s="40" t="str">
        <f t="shared" si="5"/>
        <v>311</v>
      </c>
      <c r="P23" s="40" t="str">
        <f t="shared" si="6"/>
        <v>31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3113</v>
      </c>
      <c r="F24" s="45" t="str">
        <f t="shared" si="2"/>
        <v>Plaće za prekovremeni rad</v>
      </c>
      <c r="G24" s="328" t="s">
        <v>179</v>
      </c>
      <c r="H24" s="45" t="str">
        <f t="shared" si="3"/>
        <v>REDOVNA DJELATNOST SVEUČILIŠTA U SPLITU (IZ EVIDENCIJSKIH PRIHODA)</v>
      </c>
      <c r="I24" s="45" t="str">
        <f t="shared" si="4"/>
        <v>0942</v>
      </c>
      <c r="J24" s="224">
        <v>14000</v>
      </c>
      <c r="K24" s="224">
        <v>9000</v>
      </c>
      <c r="L24" s="224">
        <v>9000</v>
      </c>
      <c r="M24" s="49"/>
      <c r="N24" s="246" t="str">
        <f>IF(C24="","",'OPĆI DIO'!$C$1)</f>
        <v>22460 SVEUČILIŠTE U SPLITU - POMORSKI FAKULTET</v>
      </c>
      <c r="O24" s="40" t="str">
        <f t="shared" si="5"/>
        <v>311</v>
      </c>
      <c r="P24" s="40" t="str">
        <f t="shared" si="6"/>
        <v>31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3121</v>
      </c>
      <c r="F25" s="45" t="str">
        <f t="shared" si="2"/>
        <v>Ostali rashodi za zaposlene</v>
      </c>
      <c r="G25" s="328" t="s">
        <v>179</v>
      </c>
      <c r="H25" s="45" t="str">
        <f t="shared" si="3"/>
        <v>REDOVNA DJELATNOST SVEUČILIŠTA U SPLITU (IZ EVIDENCIJSKIH PRIHODA)</v>
      </c>
      <c r="I25" s="45" t="str">
        <f t="shared" si="4"/>
        <v>0942</v>
      </c>
      <c r="J25" s="224">
        <v>1800</v>
      </c>
      <c r="K25" s="224">
        <v>1600</v>
      </c>
      <c r="L25" s="224">
        <v>1600</v>
      </c>
      <c r="M25" s="49"/>
      <c r="N25" s="246" t="str">
        <f>IF(C25="","",'OPĆI DIO'!$C$1)</f>
        <v>22460 SVEUČILIŠTE U SPLITU - POMORSKI FAKULTET</v>
      </c>
      <c r="O25" s="40" t="str">
        <f t="shared" si="5"/>
        <v>312</v>
      </c>
      <c r="P25" s="40" t="str">
        <f t="shared" si="6"/>
        <v>31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3132</v>
      </c>
      <c r="F26" s="45" t="str">
        <f t="shared" si="2"/>
        <v>Doprinosi za obvezno zdravstveno osiguranje</v>
      </c>
      <c r="G26" s="328" t="s">
        <v>179</v>
      </c>
      <c r="H26" s="45" t="str">
        <f t="shared" si="3"/>
        <v>REDOVNA DJELATNOST SVEUČILIŠTA U SPLITU (IZ EVIDENCIJSKIH PRIHODA)</v>
      </c>
      <c r="I26" s="45" t="str">
        <f t="shared" si="4"/>
        <v>0942</v>
      </c>
      <c r="J26" s="224">
        <v>32175</v>
      </c>
      <c r="K26" s="224">
        <v>25575</v>
      </c>
      <c r="L26" s="224">
        <v>25575</v>
      </c>
      <c r="M26" s="49"/>
      <c r="N26" s="246" t="str">
        <f>IF(C26="","",'OPĆI DIO'!$C$1)</f>
        <v>22460 SVEUČILIŠTE U SPLITU - POMORSKI FAKULTET</v>
      </c>
      <c r="O26" s="40" t="str">
        <f t="shared" si="5"/>
        <v>313</v>
      </c>
      <c r="P26" s="40" t="str">
        <f t="shared" si="6"/>
        <v>31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3211</v>
      </c>
      <c r="F27" s="45" t="str">
        <f t="shared" si="2"/>
        <v>Službena putovanja</v>
      </c>
      <c r="G27" s="328" t="s">
        <v>179</v>
      </c>
      <c r="H27" s="45" t="str">
        <f t="shared" si="3"/>
        <v>REDOVNA DJELATNOST SVEUČILIŠTA U SPLITU (IZ EVIDENCIJSKIH PRIHODA)</v>
      </c>
      <c r="I27" s="45" t="str">
        <f t="shared" si="4"/>
        <v>0942</v>
      </c>
      <c r="J27" s="224">
        <v>18000</v>
      </c>
      <c r="K27" s="224">
        <v>13500</v>
      </c>
      <c r="L27" s="224">
        <v>13500</v>
      </c>
      <c r="M27" s="49"/>
      <c r="N27" s="246" t="str">
        <f>IF(C27="","",'OPĆI DIO'!$C$1)</f>
        <v>22460 SVEUČILIŠTE U SPLITU - POMORSKI FAKULTET</v>
      </c>
      <c r="O27" s="40" t="str">
        <f t="shared" si="5"/>
        <v>321</v>
      </c>
      <c r="P27" s="40" t="str">
        <f t="shared" si="6"/>
        <v>32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3212</v>
      </c>
      <c r="F28" s="45" t="str">
        <f t="shared" si="2"/>
        <v>Naknade za prijevoz, za rad na terenu i odvojeni život</v>
      </c>
      <c r="G28" s="328" t="s">
        <v>179</v>
      </c>
      <c r="H28" s="45" t="str">
        <f t="shared" si="3"/>
        <v>REDOVNA DJELATNOST SVEUČILIŠTA U SPLITU (IZ EVIDENCIJSKIH PRIHODA)</v>
      </c>
      <c r="I28" s="45" t="str">
        <f t="shared" si="4"/>
        <v>0942</v>
      </c>
      <c r="J28" s="224">
        <v>1700</v>
      </c>
      <c r="K28" s="224">
        <v>1500</v>
      </c>
      <c r="L28" s="224">
        <v>1500</v>
      </c>
      <c r="M28" s="49"/>
      <c r="N28" s="246" t="str">
        <f>IF(C28="","",'OPĆI DIO'!$C$1)</f>
        <v>22460 SVEUČILIŠTE U SPLITU - POMORSKI FAKULTET</v>
      </c>
      <c r="O28" s="40" t="str">
        <f t="shared" si="5"/>
        <v>321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3213</v>
      </c>
      <c r="F29" s="45" t="str">
        <f t="shared" si="2"/>
        <v>Stručno usavršavanje zaposlenika</v>
      </c>
      <c r="G29" s="328" t="s">
        <v>179</v>
      </c>
      <c r="H29" s="45" t="str">
        <f t="shared" si="3"/>
        <v>REDOVNA DJELATNOST SVEUČILIŠTA U SPLITU (IZ EVIDENCIJSKIH PRIHODA)</v>
      </c>
      <c r="I29" s="45" t="str">
        <f t="shared" si="4"/>
        <v>0942</v>
      </c>
      <c r="J29" s="224">
        <v>500</v>
      </c>
      <c r="K29" s="224">
        <v>500</v>
      </c>
      <c r="L29" s="224">
        <v>500</v>
      </c>
      <c r="M29" s="49"/>
      <c r="N29" s="246" t="str">
        <f>IF(C29="","",'OPĆI DIO'!$C$1)</f>
        <v>22460 SVEUČILIŠTE U SPLITU - POMORSKI FAKULTET</v>
      </c>
      <c r="O29" s="40" t="str">
        <f t="shared" si="5"/>
        <v>321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3221</v>
      </c>
      <c r="F30" s="45" t="str">
        <f t="shared" si="2"/>
        <v>Uredski materijal i ostali materijalni rashodi</v>
      </c>
      <c r="G30" s="328" t="s">
        <v>179</v>
      </c>
      <c r="H30" s="45" t="str">
        <f t="shared" si="3"/>
        <v>REDOVNA DJELATNOST SVEUČILIŠTA U SPLITU (IZ EVIDENCIJSKIH PRIHODA)</v>
      </c>
      <c r="I30" s="45" t="str">
        <f t="shared" si="4"/>
        <v>0942</v>
      </c>
      <c r="J30" s="224">
        <v>18175</v>
      </c>
      <c r="K30" s="224">
        <v>12000</v>
      </c>
      <c r="L30" s="224">
        <v>12000</v>
      </c>
      <c r="M30" s="49"/>
      <c r="N30" s="246" t="str">
        <f>IF(C30="","",'OPĆI DIO'!$C$1)</f>
        <v>22460 SVEUČILIŠTE U SPLITU - POMORSKI FAKULTET</v>
      </c>
      <c r="O30" s="40" t="str">
        <f t="shared" si="5"/>
        <v>322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3223</v>
      </c>
      <c r="F31" s="45" t="str">
        <f t="shared" si="2"/>
        <v>Energija</v>
      </c>
      <c r="G31" s="328" t="s">
        <v>179</v>
      </c>
      <c r="H31" s="45" t="str">
        <f t="shared" si="3"/>
        <v>REDOVNA DJELATNOST SVEUČILIŠTA U SPLITU (IZ EVIDENCIJSKIH PRIHODA)</v>
      </c>
      <c r="I31" s="45" t="str">
        <f t="shared" si="4"/>
        <v>0942</v>
      </c>
      <c r="J31" s="224">
        <v>3250</v>
      </c>
      <c r="K31" s="224">
        <v>2500</v>
      </c>
      <c r="L31" s="224">
        <v>2500</v>
      </c>
      <c r="M31" s="49"/>
      <c r="N31" s="246" t="str">
        <f>IF(C31="","",'OPĆI DIO'!$C$1)</f>
        <v>22460 SVEUČILIŠTE U SPLITU - POMORSKI FAKULTET</v>
      </c>
      <c r="O31" s="40" t="str">
        <f t="shared" si="5"/>
        <v>322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3224</v>
      </c>
      <c r="F32" s="45" t="str">
        <f t="shared" si="2"/>
        <v>Materijal i dijelovi za tekuće i investicijsko održavanje</v>
      </c>
      <c r="G32" s="328" t="s">
        <v>179</v>
      </c>
      <c r="H32" s="45" t="str">
        <f t="shared" si="3"/>
        <v>REDOVNA DJELATNOST SVEUČILIŠTA U SPLITU (IZ EVIDENCIJSKIH PRIHODA)</v>
      </c>
      <c r="I32" s="45" t="str">
        <f t="shared" si="4"/>
        <v>0942</v>
      </c>
      <c r="J32" s="224">
        <v>16250</v>
      </c>
      <c r="K32" s="224">
        <v>14500</v>
      </c>
      <c r="L32" s="224">
        <v>14500</v>
      </c>
      <c r="M32" s="49"/>
      <c r="N32" s="246" t="str">
        <f>IF(C32="","",'OPĆI DIO'!$C$1)</f>
        <v>22460 SVEUČILIŠTE U SPLITU - POMORSKI FAKULTET</v>
      </c>
      <c r="O32" s="40" t="str">
        <f t="shared" si="5"/>
        <v>322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3225</v>
      </c>
      <c r="F33" s="45" t="str">
        <f t="shared" si="2"/>
        <v>Sitni inventar i auto gume</v>
      </c>
      <c r="G33" s="328" t="s">
        <v>179</v>
      </c>
      <c r="H33" s="45" t="str">
        <f t="shared" si="3"/>
        <v>REDOVNA DJELATNOST SVEUČILIŠTA U SPLITU (IZ EVIDENCIJSKIH PRIHODA)</v>
      </c>
      <c r="I33" s="45" t="str">
        <f t="shared" si="4"/>
        <v>0942</v>
      </c>
      <c r="J33" s="224">
        <v>2500</v>
      </c>
      <c r="K33" s="224">
        <v>1500</v>
      </c>
      <c r="L33" s="224">
        <v>1500</v>
      </c>
      <c r="M33" s="49"/>
      <c r="N33" s="246" t="str">
        <f>IF(C33="","",'OPĆI DIO'!$C$1)</f>
        <v>22460 SVEUČILIŠTE U SPLITU - POMORSKI FAKULTET</v>
      </c>
      <c r="O33" s="40" t="str">
        <f t="shared" si="5"/>
        <v>322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3227</v>
      </c>
      <c r="F34" s="45" t="str">
        <f t="shared" si="2"/>
        <v>Službena, radna i zaštitna odjeća i obuća</v>
      </c>
      <c r="G34" s="328" t="s">
        <v>179</v>
      </c>
      <c r="H34" s="45" t="str">
        <f t="shared" si="3"/>
        <v>REDOVNA DJELATNOST SVEUČILIŠTA U SPLITU (IZ EVIDENCIJSKIH PRIHODA)</v>
      </c>
      <c r="I34" s="45" t="str">
        <f t="shared" si="4"/>
        <v>0942</v>
      </c>
      <c r="J34" s="224">
        <v>3125</v>
      </c>
      <c r="K34" s="224">
        <v>1500</v>
      </c>
      <c r="L34" s="224">
        <v>1500</v>
      </c>
      <c r="M34" s="49"/>
      <c r="N34" s="246" t="str">
        <f>IF(C34="","",'OPĆI DIO'!$C$1)</f>
        <v>22460 SVEUČILIŠTE U SPLITU - POMORSKI FAKULTET</v>
      </c>
      <c r="O34" s="40" t="str">
        <f t="shared" si="5"/>
        <v>322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3231</v>
      </c>
      <c r="F35" s="45" t="str">
        <f t="shared" si="2"/>
        <v>Usluge telefona, pošte i prijevoza</v>
      </c>
      <c r="G35" s="328" t="s">
        <v>179</v>
      </c>
      <c r="H35" s="45" t="str">
        <f t="shared" si="3"/>
        <v>REDOVNA DJELATNOST SVEUČILIŠTA U SPLITU (IZ EVIDENCIJSKIH PRIHODA)</v>
      </c>
      <c r="I35" s="45" t="str">
        <f t="shared" si="4"/>
        <v>0942</v>
      </c>
      <c r="J35" s="224">
        <v>30114</v>
      </c>
      <c r="K35" s="224">
        <v>24000</v>
      </c>
      <c r="L35" s="224">
        <v>24000</v>
      </c>
      <c r="M35" s="49"/>
      <c r="N35" s="246" t="str">
        <f>IF(C35="","",'OPĆI DIO'!$C$1)</f>
        <v>22460 SVEUČILIŠTE U SPLITU - POMORSKI FAKULTET</v>
      </c>
      <c r="O35" s="40" t="str">
        <f t="shared" si="5"/>
        <v>323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3232</v>
      </c>
      <c r="F36" s="45" t="str">
        <f t="shared" si="2"/>
        <v>Usluge tekućeg i investicijskog održavanja</v>
      </c>
      <c r="G36" s="328" t="s">
        <v>179</v>
      </c>
      <c r="H36" s="45" t="str">
        <f t="shared" si="3"/>
        <v>REDOVNA DJELATNOST SVEUČILIŠTA U SPLITU (IZ EVIDENCIJSKIH PRIHODA)</v>
      </c>
      <c r="I36" s="45" t="str">
        <f t="shared" si="4"/>
        <v>0942</v>
      </c>
      <c r="J36" s="224">
        <v>39625</v>
      </c>
      <c r="K36" s="224">
        <v>32000</v>
      </c>
      <c r="L36" s="224">
        <v>32000</v>
      </c>
      <c r="M36" s="49"/>
      <c r="N36" s="246" t="str">
        <f>IF(C36="","",'OPĆI DIO'!$C$1)</f>
        <v>22460 SVEUČILIŠTE U SPLITU - POMORSKI FAKULTET</v>
      </c>
      <c r="O36" s="40" t="str">
        <f t="shared" si="5"/>
        <v>323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3233</v>
      </c>
      <c r="F37" s="45" t="str">
        <f t="shared" si="2"/>
        <v>Usluge promidžbe i informiranja</v>
      </c>
      <c r="G37" s="328" t="s">
        <v>179</v>
      </c>
      <c r="H37" s="45" t="str">
        <f t="shared" si="3"/>
        <v>REDOVNA DJELATNOST SVEUČILIŠTA U SPLITU (IZ EVIDENCIJSKIH PRIHODA)</v>
      </c>
      <c r="I37" s="45" t="str">
        <f t="shared" si="4"/>
        <v>0942</v>
      </c>
      <c r="J37" s="224">
        <v>22563</v>
      </c>
      <c r="K37" s="224">
        <v>18000</v>
      </c>
      <c r="L37" s="224">
        <v>18000</v>
      </c>
      <c r="M37" s="49"/>
      <c r="N37" s="246" t="str">
        <f>IF(C37="","",'OPĆI DIO'!$C$1)</f>
        <v>22460 SVEUČILIŠTE U SPLITU - POMORSKI FAKULTET</v>
      </c>
      <c r="O37" s="40" t="str">
        <f t="shared" si="5"/>
        <v>323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3235</v>
      </c>
      <c r="F38" s="45" t="str">
        <f t="shared" si="2"/>
        <v>Zakupnine i najamnine</v>
      </c>
      <c r="G38" s="328" t="s">
        <v>179</v>
      </c>
      <c r="H38" s="45" t="str">
        <f t="shared" si="3"/>
        <v>REDOVNA DJELATNOST SVEUČILIŠTA U SPLITU (IZ EVIDENCIJSKIH PRIHODA)</v>
      </c>
      <c r="I38" s="45" t="str">
        <f t="shared" si="4"/>
        <v>0942</v>
      </c>
      <c r="J38" s="224">
        <v>51658</v>
      </c>
      <c r="K38" s="224">
        <v>46143</v>
      </c>
      <c r="L38" s="224">
        <v>46143</v>
      </c>
      <c r="M38" s="49"/>
      <c r="N38" s="246" t="str">
        <f>IF(C38="","",'OPĆI DIO'!$C$1)</f>
        <v>22460 SVEUČILIŠTE U SPLITU - POMORSKI FAKULTET</v>
      </c>
      <c r="O38" s="40" t="str">
        <f t="shared" si="5"/>
        <v>323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3236</v>
      </c>
      <c r="F39" s="45" t="str">
        <f t="shared" si="2"/>
        <v>Zdravstvene i veterinarske usluge</v>
      </c>
      <c r="G39" s="328" t="s">
        <v>179</v>
      </c>
      <c r="H39" s="45" t="str">
        <f t="shared" si="3"/>
        <v>REDOVNA DJELATNOST SVEUČILIŠTA U SPLITU (IZ EVIDENCIJSKIH PRIHODA)</v>
      </c>
      <c r="I39" s="45" t="str">
        <f t="shared" si="4"/>
        <v>0942</v>
      </c>
      <c r="J39" s="224">
        <v>2000</v>
      </c>
      <c r="K39" s="224">
        <v>1000</v>
      </c>
      <c r="L39" s="224">
        <v>1000</v>
      </c>
      <c r="M39" s="49"/>
      <c r="N39" s="246" t="str">
        <f>IF(C39="","",'OPĆI DIO'!$C$1)</f>
        <v>22460 SVEUČILIŠTE U SPLITU - POMORSKI FAKULTET</v>
      </c>
      <c r="O39" s="40" t="str">
        <f t="shared" si="5"/>
        <v>323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3237</v>
      </c>
      <c r="F40" s="45" t="str">
        <f t="shared" si="2"/>
        <v>Intelektualne i osobne usluge</v>
      </c>
      <c r="G40" s="328" t="s">
        <v>179</v>
      </c>
      <c r="H40" s="45" t="str">
        <f t="shared" si="3"/>
        <v>REDOVNA DJELATNOST SVEUČILIŠTA U SPLITU (IZ EVIDENCIJSKIH PRIHODA)</v>
      </c>
      <c r="I40" s="45" t="str">
        <f t="shared" si="4"/>
        <v>0942</v>
      </c>
      <c r="J40" s="224">
        <v>48750</v>
      </c>
      <c r="K40" s="224">
        <v>32000</v>
      </c>
      <c r="L40" s="224">
        <v>32000</v>
      </c>
      <c r="M40" s="49"/>
      <c r="N40" s="246" t="str">
        <f>IF(C40="","",'OPĆI DIO'!$C$1)</f>
        <v>22460 SVEUČILIŠTE U SPLITU - POMORSKI FAKULTET</v>
      </c>
      <c r="O40" s="40" t="str">
        <f t="shared" si="5"/>
        <v>323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3238</v>
      </c>
      <c r="F41" s="45" t="str">
        <f t="shared" si="2"/>
        <v>Računalne usluge</v>
      </c>
      <c r="G41" s="328" t="s">
        <v>179</v>
      </c>
      <c r="H41" s="45" t="str">
        <f t="shared" si="3"/>
        <v>REDOVNA DJELATNOST SVEUČILIŠTA U SPLITU (IZ EVIDENCIJSKIH PRIHODA)</v>
      </c>
      <c r="I41" s="45" t="str">
        <f t="shared" si="4"/>
        <v>0942</v>
      </c>
      <c r="J41" s="224">
        <v>31250</v>
      </c>
      <c r="K41" s="224">
        <v>26500</v>
      </c>
      <c r="L41" s="224">
        <v>26500</v>
      </c>
      <c r="M41" s="49"/>
      <c r="N41" s="246" t="str">
        <f>IF(C41="","",'OPĆI DIO'!$C$1)</f>
        <v>22460 SVEUČILIŠTE U SPLITU - POMORSKI FAKULTET</v>
      </c>
      <c r="O41" s="40" t="str">
        <f t="shared" si="5"/>
        <v>323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3239</v>
      </c>
      <c r="F42" s="45" t="str">
        <f t="shared" si="2"/>
        <v>Ostale usluge</v>
      </c>
      <c r="G42" s="328" t="s">
        <v>179</v>
      </c>
      <c r="H42" s="45" t="str">
        <f t="shared" si="3"/>
        <v>REDOVNA DJELATNOST SVEUČILIŠTA U SPLITU (IZ EVIDENCIJSKIH PRIHODA)</v>
      </c>
      <c r="I42" s="45" t="str">
        <f t="shared" si="4"/>
        <v>0942</v>
      </c>
      <c r="J42" s="224">
        <v>63625</v>
      </c>
      <c r="K42" s="224">
        <v>55000</v>
      </c>
      <c r="L42" s="224">
        <v>55000</v>
      </c>
      <c r="M42" s="49"/>
      <c r="N42" s="246" t="str">
        <f>IF(C42="","",'OPĆI DIO'!$C$1)</f>
        <v>22460 SVEUČILIŠTE U SPLITU - POMORSKI FAKULTET</v>
      </c>
      <c r="O42" s="40" t="str">
        <f t="shared" si="5"/>
        <v>323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3241</v>
      </c>
      <c r="F43" s="45" t="str">
        <f t="shared" si="2"/>
        <v>Naknade troškova osobama izvan radnog odnosa</v>
      </c>
      <c r="G43" s="329" t="s">
        <v>179</v>
      </c>
      <c r="H43" s="45" t="str">
        <f t="shared" si="3"/>
        <v>REDOVNA DJELATNOST SVEUČILIŠTA U SPLITU (IZ EVIDENCIJSKIH PRIHODA)</v>
      </c>
      <c r="I43" s="45" t="str">
        <f t="shared" si="4"/>
        <v>0942</v>
      </c>
      <c r="J43" s="224">
        <v>14380</v>
      </c>
      <c r="K43" s="224">
        <v>10000</v>
      </c>
      <c r="L43" s="224">
        <v>10000</v>
      </c>
      <c r="M43" s="49"/>
      <c r="N43" s="246" t="str">
        <f>IF(C43="","",'OPĆI DIO'!$C$1)</f>
        <v>22460 SVEUČILIŠTE U SPLITU - POMORSKI FAKULTET</v>
      </c>
      <c r="O43" s="40" t="str">
        <f t="shared" si="5"/>
        <v>324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3292</v>
      </c>
      <c r="F44" s="45" t="str">
        <f t="shared" si="2"/>
        <v>Premije osiguranja</v>
      </c>
      <c r="G44" s="329" t="s">
        <v>179</v>
      </c>
      <c r="H44" s="45" t="str">
        <f t="shared" si="3"/>
        <v>REDOVNA DJELATNOST SVEUČILIŠTA U SPLITU (IZ EVIDENCIJSKIH PRIHODA)</v>
      </c>
      <c r="I44" s="45" t="str">
        <f t="shared" si="4"/>
        <v>0942</v>
      </c>
      <c r="J44" s="224">
        <v>15375</v>
      </c>
      <c r="K44" s="224">
        <v>13200</v>
      </c>
      <c r="L44" s="224">
        <v>13200</v>
      </c>
      <c r="M44" s="49"/>
      <c r="N44" s="246" t="str">
        <f>IF(C44="","",'OPĆI DIO'!$C$1)</f>
        <v>22460 SVEUČILIŠTE U SPLITU - POMORSKI FAKULTET</v>
      </c>
      <c r="O44" s="40" t="str">
        <f t="shared" si="5"/>
        <v>329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3293</v>
      </c>
      <c r="F45" s="45" t="str">
        <f t="shared" si="2"/>
        <v>Reprezentacija</v>
      </c>
      <c r="G45" s="329" t="s">
        <v>179</v>
      </c>
      <c r="H45" s="45" t="str">
        <f t="shared" si="3"/>
        <v>REDOVNA DJELATNOST SVEUČILIŠTA U SPLITU (IZ EVIDENCIJSKIH PRIHODA)</v>
      </c>
      <c r="I45" s="45" t="str">
        <f t="shared" si="4"/>
        <v>0942</v>
      </c>
      <c r="J45" s="224">
        <v>11591</v>
      </c>
      <c r="K45" s="224">
        <v>8000</v>
      </c>
      <c r="L45" s="224">
        <v>8000</v>
      </c>
      <c r="M45" s="49"/>
      <c r="N45" s="246" t="str">
        <f>IF(C45="","",'OPĆI DIO'!$C$1)</f>
        <v>22460 SVEUČILIŠTE U SPLITU - POMORSKI FAKULTET</v>
      </c>
      <c r="O45" s="40" t="str">
        <f t="shared" si="5"/>
        <v>329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3296</v>
      </c>
      <c r="F46" s="45" t="str">
        <f t="shared" si="2"/>
        <v>Troškovi sudskih postupaka</v>
      </c>
      <c r="G46" s="329" t="s">
        <v>179</v>
      </c>
      <c r="H46" s="45" t="str">
        <f t="shared" si="3"/>
        <v>REDOVNA DJELATNOST SVEUČILIŠTA U SPLITU (IZ EVIDENCIJSKIH PRIHODA)</v>
      </c>
      <c r="I46" s="45" t="str">
        <f t="shared" si="4"/>
        <v>0942</v>
      </c>
      <c r="J46" s="224">
        <v>1500</v>
      </c>
      <c r="K46" s="224">
        <v>1000</v>
      </c>
      <c r="L46" s="224">
        <v>1000</v>
      </c>
      <c r="M46" s="49"/>
      <c r="N46" s="246" t="str">
        <f>IF(C46="","",'OPĆI DIO'!$C$1)</f>
        <v>22460 SVEUČILIŠTE U SPLITU - POMORSKI FAKULTET</v>
      </c>
      <c r="O46" s="40" t="str">
        <f t="shared" si="5"/>
        <v>329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3299</v>
      </c>
      <c r="F47" s="45" t="str">
        <f t="shared" si="2"/>
        <v>Ostali nespomenuti rashodi poslovanja</v>
      </c>
      <c r="G47" s="329" t="s">
        <v>179</v>
      </c>
      <c r="H47" s="45" t="str">
        <f t="shared" si="3"/>
        <v>REDOVNA DJELATNOST SVEUČILIŠTA U SPLITU (IZ EVIDENCIJSKIH PRIHODA)</v>
      </c>
      <c r="I47" s="45" t="str">
        <f t="shared" si="4"/>
        <v>0942</v>
      </c>
      <c r="J47" s="224">
        <v>45000</v>
      </c>
      <c r="K47" s="224">
        <v>39000</v>
      </c>
      <c r="L47" s="224">
        <v>39000</v>
      </c>
      <c r="M47" s="49"/>
      <c r="N47" s="246" t="str">
        <f>IF(C47="","",'OPĆI DIO'!$C$1)</f>
        <v>22460 SVEUČILIŠTE U SPLITU - POMORSKI FAKULTET</v>
      </c>
      <c r="O47" s="40" t="str">
        <f t="shared" si="5"/>
        <v>329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3431</v>
      </c>
      <c r="F48" s="45" t="str">
        <f t="shared" si="2"/>
        <v>Bankarske usluge i usluge platnog prometa</v>
      </c>
      <c r="G48" s="329" t="s">
        <v>179</v>
      </c>
      <c r="H48" s="45" t="str">
        <f t="shared" si="3"/>
        <v>REDOVNA DJELATNOST SVEUČILIŠTA U SPLITU (IZ EVIDENCIJSKIH PRIHODA)</v>
      </c>
      <c r="I48" s="45" t="str">
        <f t="shared" si="4"/>
        <v>0942</v>
      </c>
      <c r="J48" s="224">
        <v>3732</v>
      </c>
      <c r="K48" s="224">
        <v>3732</v>
      </c>
      <c r="L48" s="224">
        <v>3732</v>
      </c>
      <c r="M48" s="49"/>
      <c r="N48" s="246" t="str">
        <f>IF(C48="","",'OPĆI DIO'!$C$1)</f>
        <v>22460 SVEUČILIŠTE U SPLITU - POMORSKI FAKULTET</v>
      </c>
      <c r="O48" s="40" t="str">
        <f t="shared" si="5"/>
        <v>343</v>
      </c>
      <c r="P48" s="40" t="str">
        <f t="shared" si="6"/>
        <v>34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4124</v>
      </c>
      <c r="F49" s="45" t="str">
        <f t="shared" si="2"/>
        <v>Ostala prava</v>
      </c>
      <c r="G49" s="329" t="s">
        <v>179</v>
      </c>
      <c r="H49" s="45" t="str">
        <f t="shared" si="3"/>
        <v>REDOVNA DJELATNOST SVEUČILIŠTA U SPLITU (IZ EVIDENCIJSKIH PRIHODA)</v>
      </c>
      <c r="I49" s="45" t="str">
        <f t="shared" si="4"/>
        <v>0942</v>
      </c>
      <c r="J49" s="224">
        <v>8750</v>
      </c>
      <c r="K49" s="224">
        <v>5000</v>
      </c>
      <c r="L49" s="224">
        <v>5000</v>
      </c>
      <c r="M49" s="49"/>
      <c r="N49" s="246" t="str">
        <f>IF(C49="","",'OPĆI DIO'!$C$1)</f>
        <v>22460 SVEUČILIŠTE U SPLITU - POMORSKI FAKULTET</v>
      </c>
      <c r="O49" s="40" t="str">
        <f t="shared" si="5"/>
        <v>412</v>
      </c>
      <c r="P49" s="40" t="str">
        <f t="shared" si="6"/>
        <v>41</v>
      </c>
      <c r="Q49" s="40" t="str">
        <f t="shared" si="7"/>
        <v>43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4221</v>
      </c>
      <c r="F50" s="45" t="str">
        <f t="shared" si="2"/>
        <v>Uredska oprema i namještaj</v>
      </c>
      <c r="G50" s="329" t="s">
        <v>179</v>
      </c>
      <c r="H50" s="45" t="str">
        <f t="shared" si="3"/>
        <v>REDOVNA DJELATNOST SVEUČILIŠTA U SPLITU (IZ EVIDENCIJSKIH PRIHODA)</v>
      </c>
      <c r="I50" s="45" t="str">
        <f t="shared" si="4"/>
        <v>0942</v>
      </c>
      <c r="J50" s="224">
        <v>7375</v>
      </c>
      <c r="K50" s="224">
        <v>4000</v>
      </c>
      <c r="L50" s="224">
        <v>4000</v>
      </c>
      <c r="M50" s="49"/>
      <c r="N50" s="246" t="str">
        <f>IF(C50="","",'OPĆI DIO'!$C$1)</f>
        <v>22460 SVEUČILIŠTE U SPLITU - POMORSKI FAKULTET</v>
      </c>
      <c r="O50" s="40" t="str">
        <f t="shared" si="5"/>
        <v>422</v>
      </c>
      <c r="P50" s="40" t="str">
        <f t="shared" si="6"/>
        <v>42</v>
      </c>
      <c r="Q50" s="40" t="str">
        <f t="shared" si="7"/>
        <v>43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4222</v>
      </c>
      <c r="F51" s="45" t="str">
        <f t="shared" si="2"/>
        <v>Komunikacijska oprema</v>
      </c>
      <c r="G51" s="329" t="s">
        <v>179</v>
      </c>
      <c r="H51" s="45" t="str">
        <f t="shared" si="3"/>
        <v>REDOVNA DJELATNOST SVEUČILIŠTA U SPLITU (IZ EVIDENCIJSKIH PRIHODA)</v>
      </c>
      <c r="I51" s="45" t="str">
        <f t="shared" si="4"/>
        <v>0942</v>
      </c>
      <c r="J51" s="224">
        <v>0</v>
      </c>
      <c r="K51" s="224">
        <v>1000</v>
      </c>
      <c r="L51" s="224">
        <v>1000</v>
      </c>
      <c r="M51" s="49"/>
      <c r="N51" s="246" t="str">
        <f>IF(C51="","",'OPĆI DIO'!$C$1)</f>
        <v>22460 SVEUČILIŠTE U SPLITU - POMORSKI FAKULTET</v>
      </c>
      <c r="O51" s="40" t="str">
        <f t="shared" si="5"/>
        <v>422</v>
      </c>
      <c r="P51" s="40" t="str">
        <f t="shared" si="6"/>
        <v>42</v>
      </c>
      <c r="Q51" s="40" t="str">
        <f t="shared" si="7"/>
        <v>43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4223</v>
      </c>
      <c r="F52" s="45" t="str">
        <f t="shared" si="2"/>
        <v>Oprema za održavanje i zaštitu</v>
      </c>
      <c r="G52" s="329" t="s">
        <v>179</v>
      </c>
      <c r="H52" s="45" t="str">
        <f t="shared" si="3"/>
        <v>REDOVNA DJELATNOST SVEUČILIŠTA U SPLITU (IZ EVIDENCIJSKIH PRIHODA)</v>
      </c>
      <c r="I52" s="45" t="str">
        <f t="shared" si="4"/>
        <v>0942</v>
      </c>
      <c r="J52" s="224">
        <v>3300</v>
      </c>
      <c r="K52" s="224">
        <v>2500</v>
      </c>
      <c r="L52" s="224">
        <v>2500</v>
      </c>
      <c r="M52" s="49"/>
      <c r="N52" s="246" t="str">
        <f>IF(C52="","",'OPĆI DIO'!$C$1)</f>
        <v>22460 SVEUČILIŠTE U SPLITU - POMORSKI FAKULTET</v>
      </c>
      <c r="O52" s="40" t="str">
        <f t="shared" si="5"/>
        <v>422</v>
      </c>
      <c r="P52" s="40" t="str">
        <f t="shared" si="6"/>
        <v>42</v>
      </c>
      <c r="Q52" s="40" t="str">
        <f t="shared" si="7"/>
        <v>43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4225</v>
      </c>
      <c r="F53" s="45" t="str">
        <f t="shared" si="2"/>
        <v>Instrumenti, uređaji i strojevi</v>
      </c>
      <c r="G53" s="329" t="s">
        <v>179</v>
      </c>
      <c r="H53" s="45" t="str">
        <f t="shared" si="3"/>
        <v>REDOVNA DJELATNOST SVEUČILIŠTA U SPLITU (IZ EVIDENCIJSKIH PRIHODA)</v>
      </c>
      <c r="I53" s="45" t="str">
        <f t="shared" si="4"/>
        <v>0942</v>
      </c>
      <c r="J53" s="224">
        <v>0</v>
      </c>
      <c r="K53" s="224">
        <v>1500</v>
      </c>
      <c r="L53" s="224">
        <v>1500</v>
      </c>
      <c r="M53" s="49"/>
      <c r="N53" s="246" t="str">
        <f>IF(C53="","",'OPĆI DIO'!$C$1)</f>
        <v>22460 SVEUČILIŠTE U SPLITU - POMORSKI FAKULTET</v>
      </c>
      <c r="O53" s="40" t="str">
        <f t="shared" si="5"/>
        <v>422</v>
      </c>
      <c r="P53" s="40" t="str">
        <f t="shared" si="6"/>
        <v>42</v>
      </c>
      <c r="Q53" s="40" t="str">
        <f t="shared" si="7"/>
        <v>43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4227</v>
      </c>
      <c r="F54" s="45" t="str">
        <f t="shared" si="2"/>
        <v>Uređaji, strojevi i oprema za ostale namjene</v>
      </c>
      <c r="G54" s="329" t="s">
        <v>179</v>
      </c>
      <c r="H54" s="45" t="str">
        <f t="shared" si="3"/>
        <v>REDOVNA DJELATNOST SVEUČILIŠTA U SPLITU (IZ EVIDENCIJSKIH PRIHODA)</v>
      </c>
      <c r="I54" s="45" t="str">
        <f t="shared" si="4"/>
        <v>0942</v>
      </c>
      <c r="J54" s="224">
        <v>0</v>
      </c>
      <c r="K54" s="224">
        <v>3000</v>
      </c>
      <c r="L54" s="224">
        <v>3000</v>
      </c>
      <c r="M54" s="49"/>
      <c r="N54" s="246" t="str">
        <f>IF(C54="","",'OPĆI DIO'!$C$1)</f>
        <v>22460 SVEUČILIŠTE U SPLITU - POMORSKI FAKULTET</v>
      </c>
      <c r="O54" s="40" t="str">
        <f t="shared" si="5"/>
        <v>422</v>
      </c>
      <c r="P54" s="40" t="str">
        <f t="shared" si="6"/>
        <v>42</v>
      </c>
      <c r="Q54" s="40" t="str">
        <f t="shared" si="7"/>
        <v>43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4241</v>
      </c>
      <c r="F55" s="45" t="str">
        <f t="shared" si="2"/>
        <v>Knjige</v>
      </c>
      <c r="G55" s="329" t="s">
        <v>179</v>
      </c>
      <c r="H55" s="45" t="str">
        <f t="shared" si="3"/>
        <v>REDOVNA DJELATNOST SVEUČILIŠTA U SPLITU (IZ EVIDENCIJSKIH PRIHODA)</v>
      </c>
      <c r="I55" s="45" t="str">
        <f t="shared" si="4"/>
        <v>0942</v>
      </c>
      <c r="J55" s="224">
        <v>6250</v>
      </c>
      <c r="K55" s="224">
        <v>2250</v>
      </c>
      <c r="L55" s="224">
        <v>2250</v>
      </c>
      <c r="M55" s="49"/>
      <c r="N55" s="246" t="str">
        <f>IF(C55="","",'OPĆI DIO'!$C$1)</f>
        <v>22460 SVEUČILIŠTE U SPLITU - POMORSKI FAKULTET</v>
      </c>
      <c r="O55" s="40" t="str">
        <f t="shared" si="5"/>
        <v>424</v>
      </c>
      <c r="P55" s="40" t="str">
        <f t="shared" si="6"/>
        <v>42</v>
      </c>
      <c r="Q55" s="40" t="str">
        <f t="shared" si="7"/>
        <v>43</v>
      </c>
      <c r="R55" s="40" t="str">
        <f t="shared" si="8"/>
        <v>94</v>
      </c>
      <c r="S55" s="40" t="str">
        <f t="shared" si="9"/>
        <v>4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4262</v>
      </c>
      <c r="F56" s="45" t="str">
        <f t="shared" si="2"/>
        <v>Ulaganja u računalne programe</v>
      </c>
      <c r="G56" s="329" t="s">
        <v>179</v>
      </c>
      <c r="H56" s="45" t="str">
        <f t="shared" si="3"/>
        <v>REDOVNA DJELATNOST SVEUČILIŠTA U SPLITU (IZ EVIDENCIJSKIH PRIHODA)</v>
      </c>
      <c r="I56" s="45" t="str">
        <f t="shared" si="4"/>
        <v>0942</v>
      </c>
      <c r="J56" s="224">
        <v>250</v>
      </c>
      <c r="K56" s="224">
        <v>250</v>
      </c>
      <c r="L56" s="224">
        <v>250</v>
      </c>
      <c r="M56" s="49"/>
      <c r="N56" s="246" t="str">
        <f>IF(C56="","",'OPĆI DIO'!$C$1)</f>
        <v>22460 SVEUČILIŠTE U SPLITU - POMORSKI FAKULTET</v>
      </c>
      <c r="O56" s="40" t="str">
        <f t="shared" si="5"/>
        <v>426</v>
      </c>
      <c r="P56" s="40" t="str">
        <f t="shared" si="6"/>
        <v>42</v>
      </c>
      <c r="Q56" s="40" t="str">
        <f t="shared" si="7"/>
        <v>43</v>
      </c>
      <c r="R56" s="40" t="str">
        <f t="shared" si="8"/>
        <v>94</v>
      </c>
      <c r="S56" s="40" t="str">
        <f t="shared" si="9"/>
        <v>4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4531</v>
      </c>
      <c r="F57" s="45" t="str">
        <f t="shared" si="2"/>
        <v>Dodatna ulaganja na prijevoznim sredstvima</v>
      </c>
      <c r="G57" s="329" t="s">
        <v>179</v>
      </c>
      <c r="H57" s="45" t="str">
        <f t="shared" si="3"/>
        <v>REDOVNA DJELATNOST SVEUČILIŠTA U SPLITU (IZ EVIDENCIJSKIH PRIHODA)</v>
      </c>
      <c r="I57" s="45" t="str">
        <f t="shared" si="4"/>
        <v>0942</v>
      </c>
      <c r="J57" s="224">
        <v>250</v>
      </c>
      <c r="K57" s="224">
        <v>250</v>
      </c>
      <c r="L57" s="224">
        <v>250</v>
      </c>
      <c r="M57" s="49"/>
      <c r="N57" s="246" t="str">
        <f>IF(C57="","",'OPĆI DIO'!$C$1)</f>
        <v>22460 SVEUČILIŠTE U SPLITU - POMORSKI FAKULTET</v>
      </c>
      <c r="O57" s="40" t="str">
        <f t="shared" si="5"/>
        <v>453</v>
      </c>
      <c r="P57" s="40" t="str">
        <f t="shared" si="6"/>
        <v>45</v>
      </c>
      <c r="Q57" s="40" t="str">
        <f t="shared" si="7"/>
        <v>43</v>
      </c>
      <c r="R57" s="40" t="str">
        <f t="shared" si="8"/>
        <v>94</v>
      </c>
      <c r="S57" s="40" t="str">
        <f t="shared" si="9"/>
        <v>4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3111</v>
      </c>
      <c r="F58" s="45" t="str">
        <f t="shared" si="2"/>
        <v>Plaće za redovan rad</v>
      </c>
      <c r="G58" s="329" t="s">
        <v>179</v>
      </c>
      <c r="H58" s="45" t="str">
        <f t="shared" si="3"/>
        <v>REDOVNA DJELATNOST SVEUČILIŠTA U SPLITU (IZ EVIDENCIJSKIH PRIHODA)</v>
      </c>
      <c r="I58" s="45" t="str">
        <f t="shared" si="4"/>
        <v>0942</v>
      </c>
      <c r="J58" s="224">
        <v>195936</v>
      </c>
      <c r="K58" s="224">
        <v>170500</v>
      </c>
      <c r="L58" s="224">
        <v>170500</v>
      </c>
      <c r="M58" s="49"/>
      <c r="N58" s="246" t="str">
        <f>IF(C58="","",'OPĆI DIO'!$C$1)</f>
        <v>22460 SVEUČILIŠTE U SPLITU - POMORSKI FAKULTET</v>
      </c>
      <c r="O58" s="40" t="str">
        <f t="shared" si="5"/>
        <v>311</v>
      </c>
      <c r="P58" s="40" t="str">
        <f t="shared" si="6"/>
        <v>31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3121</v>
      </c>
      <c r="F59" s="45" t="str">
        <f t="shared" si="2"/>
        <v>Ostali rashodi za zaposlene</v>
      </c>
      <c r="G59" s="329" t="s">
        <v>179</v>
      </c>
      <c r="H59" s="45" t="str">
        <f t="shared" si="3"/>
        <v>REDOVNA DJELATNOST SVEUČILIŠTA U SPLITU (IZ EVIDENCIJSKIH PRIHODA)</v>
      </c>
      <c r="I59" s="45" t="str">
        <f t="shared" si="4"/>
        <v>0942</v>
      </c>
      <c r="J59" s="224">
        <v>210000</v>
      </c>
      <c r="K59" s="224">
        <v>130000</v>
      </c>
      <c r="L59" s="224">
        <v>130000</v>
      </c>
      <c r="M59" s="49"/>
      <c r="N59" s="246" t="str">
        <f>IF(C59="","",'OPĆI DIO'!$C$1)</f>
        <v>22460 SVEUČILIŠTE U SPLITU - POMORSKI FAKULTET</v>
      </c>
      <c r="O59" s="40" t="str">
        <f t="shared" si="5"/>
        <v>312</v>
      </c>
      <c r="P59" s="40" t="str">
        <f t="shared" si="6"/>
        <v>31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3132</v>
      </c>
      <c r="F60" s="45" t="str">
        <f t="shared" si="2"/>
        <v>Doprinosi za obvezno zdravstveno osiguranje</v>
      </c>
      <c r="G60" s="329" t="s">
        <v>179</v>
      </c>
      <c r="H60" s="45" t="str">
        <f t="shared" si="3"/>
        <v>REDOVNA DJELATNOST SVEUČILIŠTA U SPLITU (IZ EVIDENCIJSKIH PRIHODA)</v>
      </c>
      <c r="I60" s="45" t="str">
        <f t="shared" si="4"/>
        <v>0942</v>
      </c>
      <c r="J60" s="224">
        <v>32329</v>
      </c>
      <c r="K60" s="224">
        <v>28133</v>
      </c>
      <c r="L60" s="224">
        <v>28133</v>
      </c>
      <c r="M60" s="49"/>
      <c r="N60" s="246" t="str">
        <f>IF(C60="","",'OPĆI DIO'!$C$1)</f>
        <v>22460 SVEUČILIŠTE U SPLITU - POMORSKI FAKULTET</v>
      </c>
      <c r="O60" s="40" t="str">
        <f t="shared" si="5"/>
        <v>313</v>
      </c>
      <c r="P60" s="40" t="str">
        <f t="shared" si="6"/>
        <v>31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3211</v>
      </c>
      <c r="F61" s="45" t="str">
        <f t="shared" si="2"/>
        <v>Službena putovanja</v>
      </c>
      <c r="G61" s="329" t="s">
        <v>179</v>
      </c>
      <c r="H61" s="45" t="str">
        <f t="shared" si="3"/>
        <v>REDOVNA DJELATNOST SVEUČILIŠTA U SPLITU (IZ EVIDENCIJSKIH PRIHODA)</v>
      </c>
      <c r="I61" s="45" t="str">
        <f t="shared" si="4"/>
        <v>0942</v>
      </c>
      <c r="J61" s="224">
        <v>5000</v>
      </c>
      <c r="K61" s="224">
        <v>5000</v>
      </c>
      <c r="L61" s="224">
        <v>5000</v>
      </c>
      <c r="M61" s="49"/>
      <c r="N61" s="246" t="str">
        <f>IF(C61="","",'OPĆI DIO'!$C$1)</f>
        <v>22460 SVEUČILIŠTE U SPLITU - POMORSKI FAKULTET</v>
      </c>
      <c r="O61" s="40" t="str">
        <f t="shared" si="5"/>
        <v>321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3213</v>
      </c>
      <c r="F62" s="45" t="str">
        <f t="shared" si="2"/>
        <v>Stručno usavršavanje zaposlenika</v>
      </c>
      <c r="G62" s="329" t="s">
        <v>179</v>
      </c>
      <c r="H62" s="45" t="str">
        <f t="shared" si="3"/>
        <v>REDOVNA DJELATNOST SVEUČILIŠTA U SPLITU (IZ EVIDENCIJSKIH PRIHODA)</v>
      </c>
      <c r="I62" s="45" t="str">
        <f t="shared" si="4"/>
        <v>0942</v>
      </c>
      <c r="J62" s="224">
        <v>5500</v>
      </c>
      <c r="K62" s="224">
        <v>5500</v>
      </c>
      <c r="L62" s="224">
        <v>5500</v>
      </c>
      <c r="M62" s="49"/>
      <c r="N62" s="246" t="str">
        <f>IF(C62="","",'OPĆI DIO'!$C$1)</f>
        <v>22460 SVEUČILIŠTE U SPLITU - POMORSKI FAKULTET</v>
      </c>
      <c r="O62" s="40" t="str">
        <f t="shared" si="5"/>
        <v>321</v>
      </c>
      <c r="P62" s="40" t="str">
        <f t="shared" si="6"/>
        <v>32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3214</v>
      </c>
      <c r="F63" s="45" t="str">
        <f t="shared" si="2"/>
        <v>Ostale naknade troškova zaposlenima</v>
      </c>
      <c r="G63" s="329" t="s">
        <v>179</v>
      </c>
      <c r="H63" s="45" t="str">
        <f t="shared" si="3"/>
        <v>REDOVNA DJELATNOST SVEUČILIŠTA U SPLITU (IZ EVIDENCIJSKIH PRIHODA)</v>
      </c>
      <c r="I63" s="45" t="str">
        <f t="shared" si="4"/>
        <v>0942</v>
      </c>
      <c r="J63" s="224">
        <v>5000</v>
      </c>
      <c r="K63" s="224">
        <v>5000</v>
      </c>
      <c r="L63" s="224">
        <v>5000</v>
      </c>
      <c r="M63" s="49"/>
      <c r="N63" s="246" t="str">
        <f>IF(C63="","",'OPĆI DIO'!$C$1)</f>
        <v>22460 SVEUČILIŠTE U SPLITU - POMORSKI FAKULTET</v>
      </c>
      <c r="O63" s="40" t="str">
        <f t="shared" si="5"/>
        <v>321</v>
      </c>
      <c r="P63" s="40" t="str">
        <f t="shared" si="6"/>
        <v>32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3221</v>
      </c>
      <c r="F64" s="45" t="str">
        <f t="shared" si="2"/>
        <v>Uredski materijal i ostali materijalni rashodi</v>
      </c>
      <c r="G64" s="329" t="s">
        <v>179</v>
      </c>
      <c r="H64" s="45" t="str">
        <f t="shared" si="3"/>
        <v>REDOVNA DJELATNOST SVEUČILIŠTA U SPLITU (IZ EVIDENCIJSKIH PRIHODA)</v>
      </c>
      <c r="I64" s="45" t="str">
        <f t="shared" si="4"/>
        <v>0942</v>
      </c>
      <c r="J64" s="224">
        <v>10000</v>
      </c>
      <c r="K64" s="224">
        <v>3000</v>
      </c>
      <c r="L64" s="224">
        <v>3000</v>
      </c>
      <c r="M64" s="49"/>
      <c r="N64" s="246" t="str">
        <f>IF(C64="","",'OPĆI DIO'!$C$1)</f>
        <v>22460 SVEUČILIŠTE U SPLITU - POMORSKI FAKULTET</v>
      </c>
      <c r="O64" s="40" t="str">
        <f t="shared" si="5"/>
        <v>322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3225</v>
      </c>
      <c r="F65" s="45" t="str">
        <f t="shared" si="2"/>
        <v>Sitni inventar i auto gume</v>
      </c>
      <c r="G65" s="329" t="s">
        <v>179</v>
      </c>
      <c r="H65" s="45" t="str">
        <f t="shared" si="3"/>
        <v>REDOVNA DJELATNOST SVEUČILIŠTA U SPLITU (IZ EVIDENCIJSKIH PRIHODA)</v>
      </c>
      <c r="I65" s="45" t="str">
        <f t="shared" si="4"/>
        <v>0942</v>
      </c>
      <c r="J65" s="224">
        <v>1000</v>
      </c>
      <c r="K65" s="224">
        <v>1000</v>
      </c>
      <c r="L65" s="224">
        <v>1000</v>
      </c>
      <c r="M65" s="49"/>
      <c r="N65" s="246" t="str">
        <f>IF(C65="","",'OPĆI DIO'!$C$1)</f>
        <v>22460 SVEUČILIŠTE U SPLITU - POMORSKI FAKULTET</v>
      </c>
      <c r="O65" s="40" t="str">
        <f t="shared" si="5"/>
        <v>322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3231</v>
      </c>
      <c r="F66" s="45" t="str">
        <f t="shared" si="2"/>
        <v>Usluge telefona, pošte i prijevoza</v>
      </c>
      <c r="G66" s="329" t="s">
        <v>179</v>
      </c>
      <c r="H66" s="45" t="str">
        <f t="shared" si="3"/>
        <v>REDOVNA DJELATNOST SVEUČILIŠTA U SPLITU (IZ EVIDENCIJSKIH PRIHODA)</v>
      </c>
      <c r="I66" s="45" t="str">
        <f t="shared" si="4"/>
        <v>0942</v>
      </c>
      <c r="J66" s="224">
        <v>2200</v>
      </c>
      <c r="K66" s="224">
        <v>2200</v>
      </c>
      <c r="L66" s="224">
        <v>2200</v>
      </c>
      <c r="M66" s="49"/>
      <c r="N66" s="246" t="str">
        <f>IF(C66="","",'OPĆI DIO'!$C$1)</f>
        <v>22460 SVEUČILIŠTE U SPLITU - POMORSKI FAKULTET</v>
      </c>
      <c r="O66" s="40" t="str">
        <f t="shared" si="5"/>
        <v>323</v>
      </c>
      <c r="P66" s="40" t="str">
        <f t="shared" si="6"/>
        <v>32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4">IFERROR(VLOOKUP(C67,$T$6:$U$24,2,FALSE),"")</f>
        <v>Vlastiti prihodi</v>
      </c>
      <c r="E67" s="50">
        <v>3233</v>
      </c>
      <c r="F67" s="45" t="str">
        <f t="shared" si="2"/>
        <v>Usluge promidžbe i informiranja</v>
      </c>
      <c r="G67" s="329" t="s">
        <v>179</v>
      </c>
      <c r="H67" s="45" t="str">
        <f t="shared" si="3"/>
        <v>REDOVNA DJELATNOST SVEUČILIŠTA U SPLITU (IZ EVIDENCIJSKIH PRIHODA)</v>
      </c>
      <c r="I67" s="45" t="str">
        <f t="shared" si="4"/>
        <v>0942</v>
      </c>
      <c r="J67" s="224">
        <v>1800</v>
      </c>
      <c r="K67" s="224">
        <v>1800</v>
      </c>
      <c r="L67" s="224">
        <v>1800</v>
      </c>
      <c r="M67" s="49"/>
      <c r="N67" s="246" t="str">
        <f>IF(C67="","",'OPĆI DIO'!$C$1)</f>
        <v>22460 SVEUČILIŠTE U SPLITU - POMORSKI FAKULTET</v>
      </c>
      <c r="O67" s="40" t="str">
        <f t="shared" si="5"/>
        <v>323</v>
      </c>
      <c r="P67" s="40" t="str">
        <f t="shared" si="6"/>
        <v>32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4"/>
        <v>Vlastiti prihodi</v>
      </c>
      <c r="E68" s="50">
        <v>3237</v>
      </c>
      <c r="F68" s="45" t="str">
        <f t="shared" ref="F68:F131" si="15">IFERROR(VLOOKUP(E68,$W$5:$Y$129,2,FALSE),"")</f>
        <v>Intelektualne i osobne usluge</v>
      </c>
      <c r="G68" s="329" t="s">
        <v>179</v>
      </c>
      <c r="H68" s="45" t="str">
        <f t="shared" ref="H68:H131" si="16">IFERROR(VLOOKUP(G68,$AC$6:$AD$344,2,FALSE),"")</f>
        <v>REDOVNA DJELATNOST SVEUČILIŠTA U SPLITU (IZ EVIDENCIJSKIH PRIHODA)</v>
      </c>
      <c r="I68" s="45" t="str">
        <f t="shared" ref="I68:I131" si="17">IFERROR(VLOOKUP(G68,$AC$6:$AG$344,3,FALSE),"")</f>
        <v>0942</v>
      </c>
      <c r="J68" s="224">
        <v>27000</v>
      </c>
      <c r="K68" s="224">
        <v>20000</v>
      </c>
      <c r="L68" s="224">
        <v>20000</v>
      </c>
      <c r="M68" s="49"/>
      <c r="N68" s="246" t="str">
        <f>IF(C68="","",'OPĆI DIO'!$C$1)</f>
        <v>22460 SVEUČILIŠTE U SPLITU - POMORSKI FAKULTET</v>
      </c>
      <c r="O68" s="40" t="str">
        <f t="shared" ref="O68:O131" si="18">LEFT(E68,3)</f>
        <v>323</v>
      </c>
      <c r="P68" s="40" t="str">
        <f t="shared" ref="P68:P131" si="19">LEFT(E68,2)</f>
        <v>32</v>
      </c>
      <c r="Q68" s="40" t="str">
        <f t="shared" ref="Q68:Q131" si="20">LEFT(C68,3)</f>
        <v>31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4"/>
        <v>Vlastiti prihodi</v>
      </c>
      <c r="E69" s="50">
        <v>3239</v>
      </c>
      <c r="F69" s="45" t="str">
        <f t="shared" si="15"/>
        <v>Ostale usluge</v>
      </c>
      <c r="G69" s="329" t="s">
        <v>179</v>
      </c>
      <c r="H69" s="45" t="str">
        <f t="shared" si="16"/>
        <v>REDOVNA DJELATNOST SVEUČILIŠTA U SPLITU (IZ EVIDENCIJSKIH PRIHODA)</v>
      </c>
      <c r="I69" s="45" t="str">
        <f t="shared" si="17"/>
        <v>0942</v>
      </c>
      <c r="J69" s="224">
        <v>2500</v>
      </c>
      <c r="K69" s="224">
        <v>2500</v>
      </c>
      <c r="L69" s="224">
        <v>2500</v>
      </c>
      <c r="M69" s="49"/>
      <c r="N69" s="246" t="str">
        <f>IF(C69="","",'OPĆI DIO'!$C$1)</f>
        <v>22460 SVEUČILIŠTE U SPLITU - POMORSKI FAKULTET</v>
      </c>
      <c r="O69" s="40" t="str">
        <f t="shared" si="18"/>
        <v>323</v>
      </c>
      <c r="P69" s="40" t="str">
        <f t="shared" si="19"/>
        <v>32</v>
      </c>
      <c r="Q69" s="40" t="str">
        <f t="shared" si="20"/>
        <v>31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4"/>
        <v>Vlastiti prihodi</v>
      </c>
      <c r="E70" s="50">
        <v>3293</v>
      </c>
      <c r="F70" s="45" t="str">
        <f t="shared" si="15"/>
        <v>Reprezentacija</v>
      </c>
      <c r="G70" s="329" t="s">
        <v>179</v>
      </c>
      <c r="H70" s="45" t="str">
        <f t="shared" si="16"/>
        <v>REDOVNA DJELATNOST SVEUČILIŠTA U SPLITU (IZ EVIDENCIJSKIH PRIHODA)</v>
      </c>
      <c r="I70" s="45" t="str">
        <f t="shared" si="17"/>
        <v>0942</v>
      </c>
      <c r="J70" s="224">
        <v>10000</v>
      </c>
      <c r="K70" s="224">
        <v>5000</v>
      </c>
      <c r="L70" s="224">
        <v>5000</v>
      </c>
      <c r="M70" s="49"/>
      <c r="N70" s="246" t="str">
        <f>IF(C70="","",'OPĆI DIO'!$C$1)</f>
        <v>22460 SVEUČILIŠTE U SPLITU - POMORSKI FAKULTET</v>
      </c>
      <c r="O70" s="40" t="str">
        <f t="shared" si="18"/>
        <v>329</v>
      </c>
      <c r="P70" s="40" t="str">
        <f t="shared" si="19"/>
        <v>32</v>
      </c>
      <c r="Q70" s="40" t="str">
        <f t="shared" si="20"/>
        <v>31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4"/>
        <v>Vlastiti prihodi</v>
      </c>
      <c r="E71" s="50">
        <v>3296</v>
      </c>
      <c r="F71" s="45" t="str">
        <f t="shared" si="15"/>
        <v>Troškovi sudskih postupaka</v>
      </c>
      <c r="G71" s="329" t="s">
        <v>179</v>
      </c>
      <c r="H71" s="45" t="str">
        <f t="shared" si="16"/>
        <v>REDOVNA DJELATNOST SVEUČILIŠTA U SPLITU (IZ EVIDENCIJSKIH PRIHODA)</v>
      </c>
      <c r="I71" s="45" t="str">
        <f t="shared" si="17"/>
        <v>0942</v>
      </c>
      <c r="J71" s="224">
        <v>1500</v>
      </c>
      <c r="K71" s="224">
        <v>1500</v>
      </c>
      <c r="L71" s="224">
        <v>1500</v>
      </c>
      <c r="M71" s="49"/>
      <c r="N71" s="246" t="str">
        <f>IF(C71="","",'OPĆI DIO'!$C$1)</f>
        <v>22460 SVEUČILIŠTE U SPLITU - POMORSKI FAKULTET</v>
      </c>
      <c r="O71" s="40" t="str">
        <f t="shared" si="18"/>
        <v>329</v>
      </c>
      <c r="P71" s="40" t="str">
        <f t="shared" si="19"/>
        <v>32</v>
      </c>
      <c r="Q71" s="40" t="str">
        <f t="shared" si="20"/>
        <v>31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4"/>
        <v>Vlastiti prihodi</v>
      </c>
      <c r="E72" s="50">
        <v>3811</v>
      </c>
      <c r="F72" s="45" t="str">
        <f t="shared" si="15"/>
        <v>Tekuće donacije u novcu</v>
      </c>
      <c r="G72" s="329" t="s">
        <v>179</v>
      </c>
      <c r="H72" s="45" t="str">
        <f t="shared" si="16"/>
        <v>REDOVNA DJELATNOST SVEUČILIŠTA U SPLITU (IZ EVIDENCIJSKIH PRIHODA)</v>
      </c>
      <c r="I72" s="45" t="str">
        <f t="shared" si="17"/>
        <v>0942</v>
      </c>
      <c r="J72" s="224">
        <v>3500</v>
      </c>
      <c r="K72" s="224">
        <v>3500</v>
      </c>
      <c r="L72" s="224">
        <v>3500</v>
      </c>
      <c r="M72" s="49"/>
      <c r="N72" s="246" t="str">
        <f>IF(C72="","",'OPĆI DIO'!$C$1)</f>
        <v>22460 SVEUČILIŠTE U SPLITU - POMORSKI FAKULTET</v>
      </c>
      <c r="O72" s="40" t="str">
        <f t="shared" si="18"/>
        <v>381</v>
      </c>
      <c r="P72" s="40" t="str">
        <f t="shared" si="19"/>
        <v>38</v>
      </c>
      <c r="Q72" s="40" t="str">
        <f t="shared" si="20"/>
        <v>31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4"/>
        <v>Vlastiti prihodi</v>
      </c>
      <c r="E73" s="50">
        <v>4124</v>
      </c>
      <c r="F73" s="45" t="str">
        <f t="shared" si="15"/>
        <v>Ostala prava</v>
      </c>
      <c r="G73" s="329" t="s">
        <v>179</v>
      </c>
      <c r="H73" s="45" t="str">
        <f t="shared" si="16"/>
        <v>REDOVNA DJELATNOST SVEUČILIŠTA U SPLITU (IZ EVIDENCIJSKIH PRIHODA)</v>
      </c>
      <c r="I73" s="45" t="str">
        <f t="shared" si="17"/>
        <v>0942</v>
      </c>
      <c r="J73" s="224">
        <v>20000</v>
      </c>
      <c r="K73" s="224">
        <v>0</v>
      </c>
      <c r="L73" s="224">
        <v>0</v>
      </c>
      <c r="M73" s="49"/>
      <c r="N73" s="246" t="str">
        <f>IF(C73="","",'OPĆI DIO'!$C$1)</f>
        <v>22460 SVEUČILIŠTE U SPLITU - POMORSKI FAKULTET</v>
      </c>
      <c r="O73" s="40" t="str">
        <f t="shared" si="18"/>
        <v>412</v>
      </c>
      <c r="P73" s="40" t="str">
        <f t="shared" si="19"/>
        <v>41</v>
      </c>
      <c r="Q73" s="40" t="str">
        <f t="shared" si="20"/>
        <v>31</v>
      </c>
      <c r="R73" s="40" t="str">
        <f t="shared" si="21"/>
        <v>94</v>
      </c>
      <c r="S73" s="40" t="str">
        <f t="shared" si="22"/>
        <v>4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4"/>
        <v>Vlastiti prihodi</v>
      </c>
      <c r="E74" s="50">
        <v>4221</v>
      </c>
      <c r="F74" s="45" t="str">
        <f t="shared" si="15"/>
        <v>Uredska oprema i namještaj</v>
      </c>
      <c r="G74" s="329" t="s">
        <v>179</v>
      </c>
      <c r="H74" s="45" t="str">
        <f t="shared" si="16"/>
        <v>REDOVNA DJELATNOST SVEUČILIŠTA U SPLITU (IZ EVIDENCIJSKIH PRIHODA)</v>
      </c>
      <c r="I74" s="45" t="str">
        <f t="shared" si="17"/>
        <v>0942</v>
      </c>
      <c r="J74" s="224">
        <v>30000</v>
      </c>
      <c r="K74" s="224">
        <v>0</v>
      </c>
      <c r="L74" s="224">
        <v>0</v>
      </c>
      <c r="M74" s="49"/>
      <c r="N74" s="246" t="str">
        <f>IF(C74="","",'OPĆI DIO'!$C$1)</f>
        <v>22460 SVEUČILIŠTE U SPLITU - POMORSKI FAKULTET</v>
      </c>
      <c r="O74" s="40" t="str">
        <f t="shared" si="18"/>
        <v>422</v>
      </c>
      <c r="P74" s="40" t="str">
        <f t="shared" si="19"/>
        <v>42</v>
      </c>
      <c r="Q74" s="40" t="str">
        <f t="shared" si="20"/>
        <v>31</v>
      </c>
      <c r="R74" s="40" t="str">
        <f t="shared" si="21"/>
        <v>94</v>
      </c>
      <c r="S74" s="40" t="str">
        <f t="shared" si="22"/>
        <v>4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4"/>
        <v>Vlastiti prihodi</v>
      </c>
      <c r="E75" s="50">
        <v>4227</v>
      </c>
      <c r="F75" s="45" t="str">
        <f t="shared" si="15"/>
        <v>Uređaji, strojevi i oprema za ostale namjene</v>
      </c>
      <c r="G75" s="329" t="s">
        <v>179</v>
      </c>
      <c r="H75" s="45" t="str">
        <f t="shared" si="16"/>
        <v>REDOVNA DJELATNOST SVEUČILIŠTA U SPLITU (IZ EVIDENCIJSKIH PRIHODA)</v>
      </c>
      <c r="I75" s="45" t="str">
        <f t="shared" si="17"/>
        <v>0942</v>
      </c>
      <c r="J75" s="224">
        <v>38750</v>
      </c>
      <c r="K75" s="224">
        <v>0</v>
      </c>
      <c r="L75" s="224">
        <v>0</v>
      </c>
      <c r="M75" s="49"/>
      <c r="N75" s="246" t="str">
        <f>IF(C75="","",'OPĆI DIO'!$C$1)</f>
        <v>22460 SVEUČILIŠTE U SPLITU - POMORSKI FAKULTET</v>
      </c>
      <c r="O75" s="40" t="str">
        <f t="shared" si="18"/>
        <v>422</v>
      </c>
      <c r="P75" s="40" t="str">
        <f t="shared" si="19"/>
        <v>42</v>
      </c>
      <c r="Q75" s="40" t="str">
        <f t="shared" si="20"/>
        <v>31</v>
      </c>
      <c r="R75" s="40" t="str">
        <f t="shared" si="21"/>
        <v>94</v>
      </c>
      <c r="S75" s="40" t="str">
        <f t="shared" si="22"/>
        <v>4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4"/>
        <v>Vlastiti prihodi</v>
      </c>
      <c r="E76" s="50">
        <v>4262</v>
      </c>
      <c r="F76" s="45" t="str">
        <f t="shared" si="15"/>
        <v>Ulaganja u računalne programe</v>
      </c>
      <c r="G76" s="329" t="s">
        <v>179</v>
      </c>
      <c r="H76" s="45" t="str">
        <f t="shared" si="16"/>
        <v>REDOVNA DJELATNOST SVEUČILIŠTA U SPLITU (IZ EVIDENCIJSKIH PRIHODA)</v>
      </c>
      <c r="I76" s="45" t="str">
        <f t="shared" si="17"/>
        <v>0942</v>
      </c>
      <c r="J76" s="224">
        <v>6000</v>
      </c>
      <c r="K76" s="224">
        <v>0</v>
      </c>
      <c r="L76" s="224">
        <v>0</v>
      </c>
      <c r="M76" s="49"/>
      <c r="N76" s="246" t="str">
        <f>IF(C76="","",'OPĆI DIO'!$C$1)</f>
        <v>22460 SVEUČILIŠTE U SPLITU - POMORSKI FAKULTET</v>
      </c>
      <c r="O76" s="40" t="str">
        <f t="shared" si="18"/>
        <v>426</v>
      </c>
      <c r="P76" s="40" t="str">
        <f t="shared" si="19"/>
        <v>42</v>
      </c>
      <c r="Q76" s="40" t="str">
        <f t="shared" si="20"/>
        <v>31</v>
      </c>
      <c r="R76" s="40" t="str">
        <f t="shared" si="21"/>
        <v>94</v>
      </c>
      <c r="S76" s="40" t="str">
        <f t="shared" si="22"/>
        <v>4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31</v>
      </c>
      <c r="D77" s="45" t="str">
        <f t="shared" si="14"/>
        <v>Vlastiti prihodi</v>
      </c>
      <c r="E77" s="50">
        <v>4531</v>
      </c>
      <c r="F77" s="45" t="str">
        <f t="shared" si="15"/>
        <v>Dodatna ulaganja na prijevoznim sredstvima</v>
      </c>
      <c r="G77" s="329" t="s">
        <v>179</v>
      </c>
      <c r="H77" s="45" t="str">
        <f t="shared" si="16"/>
        <v>REDOVNA DJELATNOST SVEUČILIŠTA U SPLITU (IZ EVIDENCIJSKIH PRIHODA)</v>
      </c>
      <c r="I77" s="45" t="str">
        <f t="shared" si="17"/>
        <v>0942</v>
      </c>
      <c r="J77" s="224">
        <v>6000</v>
      </c>
      <c r="K77" s="224">
        <v>0</v>
      </c>
      <c r="L77" s="224">
        <v>0</v>
      </c>
      <c r="M77" s="49"/>
      <c r="N77" s="246" t="str">
        <f>IF(C77="","",'OPĆI DIO'!$C$1)</f>
        <v>22460 SVEUČILIŠTE U SPLITU - POMORSKI FAKULTET</v>
      </c>
      <c r="O77" s="40" t="str">
        <f t="shared" si="18"/>
        <v>453</v>
      </c>
      <c r="P77" s="40" t="str">
        <f t="shared" si="19"/>
        <v>45</v>
      </c>
      <c r="Q77" s="40" t="str">
        <f t="shared" si="20"/>
        <v>31</v>
      </c>
      <c r="R77" s="40" t="str">
        <f t="shared" si="21"/>
        <v>94</v>
      </c>
      <c r="S77" s="40" t="str">
        <f t="shared" si="22"/>
        <v>4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3721</v>
      </c>
      <c r="F78" s="45" t="str">
        <f t="shared" si="15"/>
        <v>Naknade građanima i kućanstvima u novcu</v>
      </c>
      <c r="G78" s="329" t="s">
        <v>179</v>
      </c>
      <c r="H78" s="45" t="str">
        <f t="shared" si="16"/>
        <v>REDOVNA DJELATNOST SVEUČILIŠTA U SPLITU (IZ EVIDENCIJSKIH PRIHODA)</v>
      </c>
      <c r="I78" s="45" t="str">
        <f t="shared" si="17"/>
        <v>0942</v>
      </c>
      <c r="J78" s="224">
        <v>2700</v>
      </c>
      <c r="K78" s="224">
        <v>2000</v>
      </c>
      <c r="L78" s="224">
        <v>2000</v>
      </c>
      <c r="M78" s="49"/>
      <c r="N78" s="246" t="str">
        <f>IF(C78="","",'OPĆI DIO'!$C$1)</f>
        <v>22460 SVEUČILIŠTE U SPLITU - POMORSKI FAKULTET</v>
      </c>
      <c r="O78" s="40" t="str">
        <f t="shared" si="18"/>
        <v>372</v>
      </c>
      <c r="P78" s="40" t="str">
        <f t="shared" si="19"/>
        <v>37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31</v>
      </c>
      <c r="D79" s="45" t="str">
        <f t="shared" si="14"/>
        <v>Vlastiti prihodi</v>
      </c>
      <c r="E79" s="50">
        <v>4222</v>
      </c>
      <c r="F79" s="45" t="str">
        <f t="shared" si="15"/>
        <v>Komunikacijska oprema</v>
      </c>
      <c r="G79" s="329" t="s">
        <v>179</v>
      </c>
      <c r="H79" s="45" t="str">
        <f t="shared" si="16"/>
        <v>REDOVNA DJELATNOST SVEUČILIŠTA U SPLITU (IZ EVIDENCIJSKIH PRIHODA)</v>
      </c>
      <c r="I79" s="45" t="str">
        <f t="shared" si="17"/>
        <v>0942</v>
      </c>
      <c r="J79" s="224">
        <v>5620</v>
      </c>
      <c r="K79" s="224">
        <v>0</v>
      </c>
      <c r="L79" s="224">
        <v>0</v>
      </c>
      <c r="M79" s="49"/>
      <c r="N79" s="246" t="str">
        <f>IF(C79="","",'OPĆI DIO'!$C$1)</f>
        <v>22460 SVEUČILIŠTE U SPLITU - POMORSKI FAKULTET</v>
      </c>
      <c r="O79" s="40" t="str">
        <f t="shared" si="18"/>
        <v>422</v>
      </c>
      <c r="P79" s="40" t="str">
        <f t="shared" si="19"/>
        <v>42</v>
      </c>
      <c r="Q79" s="40" t="str">
        <f t="shared" si="20"/>
        <v>31</v>
      </c>
      <c r="R79" s="40" t="str">
        <f t="shared" si="21"/>
        <v>94</v>
      </c>
      <c r="S79" s="40" t="str">
        <f t="shared" si="22"/>
        <v>4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31</v>
      </c>
      <c r="D80" s="45" t="str">
        <f t="shared" si="14"/>
        <v>Vlastiti prihodi</v>
      </c>
      <c r="E80" s="50">
        <v>4225</v>
      </c>
      <c r="F80" s="45" t="str">
        <f t="shared" si="15"/>
        <v>Instrumenti, uređaji i strojevi</v>
      </c>
      <c r="G80" s="329" t="s">
        <v>179</v>
      </c>
      <c r="H80" s="45" t="str">
        <f t="shared" si="16"/>
        <v>REDOVNA DJELATNOST SVEUČILIŠTA U SPLITU (IZ EVIDENCIJSKIH PRIHODA)</v>
      </c>
      <c r="I80" s="45" t="str">
        <f t="shared" si="17"/>
        <v>0942</v>
      </c>
      <c r="J80" s="224">
        <v>3300</v>
      </c>
      <c r="K80" s="224">
        <v>0</v>
      </c>
      <c r="L80" s="224">
        <v>0</v>
      </c>
      <c r="M80" s="49"/>
      <c r="N80" s="246" t="str">
        <f>IF(C80="","",'OPĆI DIO'!$C$1)</f>
        <v>22460 SVEUČILIŠTE U SPLITU - POMORSKI FAKULTET</v>
      </c>
      <c r="O80" s="40" t="str">
        <f t="shared" si="18"/>
        <v>422</v>
      </c>
      <c r="P80" s="40" t="str">
        <f t="shared" si="19"/>
        <v>42</v>
      </c>
      <c r="Q80" s="40" t="str">
        <f t="shared" si="20"/>
        <v>31</v>
      </c>
      <c r="R80" s="40" t="str">
        <f t="shared" si="21"/>
        <v>94</v>
      </c>
      <c r="S80" s="40" t="str">
        <f t="shared" si="22"/>
        <v>4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H7" sqref="H7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3211</v>
      </c>
      <c r="D3" s="45" t="str">
        <f>IFERROR(VLOOKUP(C3,$Y$5:$AA$129,2,FALSE),"")</f>
        <v>Službena putovanja</v>
      </c>
      <c r="E3" s="328" t="s">
        <v>4372</v>
      </c>
      <c r="F3" s="45" t="str">
        <f>IFERROR(VLOOKUP(E3,$AE$6:$AF$1090,2,FALSE),"")</f>
        <v>Erasmus KA171 2022-Projekt mobilnosti studenata i osoblja u visokom obrazovanju između programskih i partnerskih zemalja</v>
      </c>
      <c r="G3" s="45" t="str">
        <f>IFERROR(VLOOKUP(E3,$AE$6:$AH$1090,4,FALSE),"")</f>
        <v>0942</v>
      </c>
      <c r="H3" s="224">
        <v>500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22460 SVEUČILIŠTE U SPLITU - POMORSKI FAKULTET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3211</v>
      </c>
      <c r="D4" s="45" t="str">
        <f t="shared" ref="D4:D67" si="2">IFERROR(VLOOKUP(C4,$Y$5:$AA$129,2,FALSE),"")</f>
        <v>Službena putovanja</v>
      </c>
      <c r="E4" s="328" t="s">
        <v>4370</v>
      </c>
      <c r="F4" s="45" t="str">
        <f t="shared" ref="F4:F67" si="3">IFERROR(VLOOKUP(E4,$AE$6:$AF$1090,2,FALSE),"")</f>
        <v>Erasmus KA131 2022-Mobilnost studenata i osoblja u visokom obrazovanju</v>
      </c>
      <c r="G4" s="45" t="str">
        <f t="shared" ref="G4:G67" si="4">IFERROR(VLOOKUP(E4,$AE$6:$AH$1090,4,FALSE),"")</f>
        <v>0942</v>
      </c>
      <c r="H4" s="224">
        <v>6458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22460 SVEUČILIŠTE U SPLITU - POMORSKI FAKULTET</v>
      </c>
      <c r="R4" s="40" t="str">
        <f t="shared" ref="R4:R67" si="5">LEFT(C4,3)</f>
        <v>321</v>
      </c>
      <c r="S4" s="40" t="str">
        <f t="shared" ref="S4:S67" si="6">LEFT(C4,2)</f>
        <v>32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3211</v>
      </c>
      <c r="D5" s="45" t="str">
        <f t="shared" si="2"/>
        <v>Službena putovanja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500</v>
      </c>
      <c r="I5" s="224">
        <v>788</v>
      </c>
      <c r="J5" s="224">
        <v>0</v>
      </c>
      <c r="K5" s="93" t="s">
        <v>1686</v>
      </c>
      <c r="L5" s="92"/>
      <c r="M5" s="92"/>
      <c r="N5" s="93" t="s">
        <v>4828</v>
      </c>
      <c r="O5" s="218"/>
      <c r="P5" s="49"/>
      <c r="Q5" s="246" t="str">
        <f>IF(C5="","",'OPĆI DIO'!$C$1)</f>
        <v>22460 SVEUČILIŠTE U SPLITU - POMORSKI FAKULTET</v>
      </c>
      <c r="R5" s="40" t="str">
        <f t="shared" si="5"/>
        <v>321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52</v>
      </c>
      <c r="B6" s="45" t="str">
        <f t="shared" si="1"/>
        <v>Ostale pomoći</v>
      </c>
      <c r="C6" s="333">
        <v>3211</v>
      </c>
      <c r="D6" s="45" t="str">
        <f t="shared" si="2"/>
        <v>Službena putovanja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1500</v>
      </c>
      <c r="I6" s="224">
        <v>3212</v>
      </c>
      <c r="J6" s="224">
        <v>0</v>
      </c>
      <c r="K6" s="93" t="s">
        <v>1686</v>
      </c>
      <c r="L6" s="92"/>
      <c r="M6" s="92"/>
      <c r="N6" s="93" t="s">
        <v>4828</v>
      </c>
      <c r="O6" s="218"/>
      <c r="P6" s="49"/>
      <c r="Q6" s="246" t="str">
        <f>IF(C6="","",'OPĆI DIO'!$C$1)</f>
        <v>22460 SVEUČILIŠTE U SPLITU - POMORSKI FAKULTET</v>
      </c>
      <c r="R6" s="40" t="str">
        <f t="shared" si="5"/>
        <v>321</v>
      </c>
      <c r="S6" s="40" t="str">
        <f t="shared" si="6"/>
        <v>32</v>
      </c>
      <c r="T6" s="40" t="str">
        <f t="shared" si="7"/>
        <v>OV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52</v>
      </c>
      <c r="B7" s="45" t="str">
        <f t="shared" si="1"/>
        <v>Ostale pomoći</v>
      </c>
      <c r="C7" s="333">
        <v>3211</v>
      </c>
      <c r="D7" s="45" t="str">
        <f t="shared" si="2"/>
        <v>Službena putovanja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1000</v>
      </c>
      <c r="I7" s="224">
        <v>1000</v>
      </c>
      <c r="J7" s="224">
        <v>5000</v>
      </c>
      <c r="K7" s="93" t="s">
        <v>4827</v>
      </c>
      <c r="L7" s="92"/>
      <c r="M7" s="92"/>
      <c r="N7" s="93" t="s">
        <v>4828</v>
      </c>
      <c r="O7" s="218"/>
      <c r="P7" s="49"/>
      <c r="Q7" s="246" t="str">
        <f>IF(C7="","",'OPĆI DIO'!$C$1)</f>
        <v>22460 SVEUČILIŠTE U SPLITU - POMORSKI FAKULTET</v>
      </c>
      <c r="R7" s="40" t="str">
        <f t="shared" si="5"/>
        <v>321</v>
      </c>
      <c r="S7" s="40" t="str">
        <f t="shared" si="6"/>
        <v>32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52</v>
      </c>
      <c r="B8" s="45" t="str">
        <f t="shared" si="1"/>
        <v>Ostale pomoći</v>
      </c>
      <c r="C8" s="333">
        <v>3213</v>
      </c>
      <c r="D8" s="45" t="str">
        <f t="shared" si="2"/>
        <v>Stručno usavršavanje zaposlenika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2000</v>
      </c>
      <c r="I8" s="224">
        <v>2000</v>
      </c>
      <c r="J8" s="224">
        <v>2000</v>
      </c>
      <c r="K8" s="93" t="s">
        <v>4827</v>
      </c>
      <c r="L8" s="92"/>
      <c r="M8" s="92"/>
      <c r="N8" s="93" t="s">
        <v>4828</v>
      </c>
      <c r="O8" s="218"/>
      <c r="P8" s="49"/>
      <c r="Q8" s="246" t="str">
        <f>IF(C8="","",'OPĆI DIO'!$C$1)</f>
        <v>22460 SVEUČILIŠTE U SPLITU - POMORSKI FAKULTET</v>
      </c>
      <c r="R8" s="40" t="str">
        <f t="shared" si="5"/>
        <v>321</v>
      </c>
      <c r="S8" s="40" t="str">
        <f t="shared" si="6"/>
        <v>32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52</v>
      </c>
      <c r="B9" s="45" t="str">
        <f t="shared" si="1"/>
        <v>Ostale pomoći</v>
      </c>
      <c r="C9" s="333">
        <v>3237</v>
      </c>
      <c r="D9" s="45" t="str">
        <f t="shared" si="2"/>
        <v>Intelektualne i osobne usluge</v>
      </c>
      <c r="E9" s="328" t="s">
        <v>689</v>
      </c>
      <c r="F9" s="45" t="str">
        <f t="shared" si="3"/>
        <v>NOVI PODPROJEKT</v>
      </c>
      <c r="G9" s="45" t="str">
        <f t="shared" si="4"/>
        <v>NOVI PODPROJEKT</v>
      </c>
      <c r="H9" s="224">
        <v>5000</v>
      </c>
      <c r="I9" s="224">
        <v>4000</v>
      </c>
      <c r="J9" s="224">
        <v>4000</v>
      </c>
      <c r="K9" s="93" t="s">
        <v>4827</v>
      </c>
      <c r="L9" s="92"/>
      <c r="M9" s="92"/>
      <c r="N9" s="93" t="s">
        <v>4828</v>
      </c>
      <c r="O9" s="218"/>
      <c r="P9" s="49"/>
      <c r="Q9" s="246" t="str">
        <f>IF(C9="","",'OPĆI DIO'!$C$1)</f>
        <v>22460 SVEUČILIŠTE U SPLITU - POMORSKI FAKULTET</v>
      </c>
      <c r="R9" s="40" t="str">
        <f t="shared" si="5"/>
        <v>323</v>
      </c>
      <c r="S9" s="40" t="str">
        <f t="shared" si="6"/>
        <v>32</v>
      </c>
      <c r="T9" s="40" t="str">
        <f t="shared" si="7"/>
        <v>OV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52</v>
      </c>
      <c r="B10" s="45" t="str">
        <f t="shared" si="1"/>
        <v>Ostale pomoći</v>
      </c>
      <c r="C10" s="333">
        <v>3293</v>
      </c>
      <c r="D10" s="45" t="str">
        <f t="shared" si="2"/>
        <v>Reprezentacija</v>
      </c>
      <c r="E10" s="328" t="s">
        <v>689</v>
      </c>
      <c r="F10" s="45" t="str">
        <f t="shared" si="3"/>
        <v>NOVI PODPROJEKT</v>
      </c>
      <c r="G10" s="45" t="str">
        <f t="shared" si="4"/>
        <v>NOVI PODPROJEKT</v>
      </c>
      <c r="H10" s="224">
        <v>1000</v>
      </c>
      <c r="I10" s="224">
        <v>1000</v>
      </c>
      <c r="J10" s="224">
        <v>1000</v>
      </c>
      <c r="K10" s="93" t="s">
        <v>4827</v>
      </c>
      <c r="L10" s="92"/>
      <c r="M10" s="92"/>
      <c r="N10" s="93" t="s">
        <v>4828</v>
      </c>
      <c r="O10" s="218"/>
      <c r="P10" s="49"/>
      <c r="Q10" s="246" t="str">
        <f>IF(C10="","",'OPĆI DIO'!$C$1)</f>
        <v>22460 SVEUČILIŠTE U SPLITU - POMORSKI FAKULTET</v>
      </c>
      <c r="R10" s="40" t="str">
        <f t="shared" si="5"/>
        <v>329</v>
      </c>
      <c r="S10" s="40" t="str">
        <f t="shared" si="6"/>
        <v>32</v>
      </c>
      <c r="T10" s="40" t="str">
        <f t="shared" si="7"/>
        <v>OV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52</v>
      </c>
      <c r="B11" s="45" t="str">
        <f t="shared" si="1"/>
        <v>Ostale pomoći</v>
      </c>
      <c r="C11" s="333">
        <v>4221</v>
      </c>
      <c r="D11" s="45" t="str">
        <f t="shared" si="2"/>
        <v>Uredska oprema i namještaj</v>
      </c>
      <c r="E11" s="328" t="s">
        <v>689</v>
      </c>
      <c r="F11" s="45" t="str">
        <f t="shared" si="3"/>
        <v>NOVI PODPROJEKT</v>
      </c>
      <c r="G11" s="45" t="str">
        <f t="shared" si="4"/>
        <v>NOVI PODPROJEKT</v>
      </c>
      <c r="H11" s="224">
        <v>5000</v>
      </c>
      <c r="I11" s="224">
        <v>3000</v>
      </c>
      <c r="J11" s="224">
        <v>3000</v>
      </c>
      <c r="K11" s="93" t="s">
        <v>4827</v>
      </c>
      <c r="L11" s="92"/>
      <c r="M11" s="92"/>
      <c r="N11" s="93" t="s">
        <v>4828</v>
      </c>
      <c r="O11" s="218"/>
      <c r="P11" s="49"/>
      <c r="Q11" s="246" t="str">
        <f>IF(C11="","",'OPĆI DIO'!$C$1)</f>
        <v>22460 SVEUČILIŠTE U SPLITU - POMORSKI FAKULTET</v>
      </c>
      <c r="R11" s="40" t="str">
        <f t="shared" si="5"/>
        <v>422</v>
      </c>
      <c r="S11" s="40" t="str">
        <f t="shared" si="6"/>
        <v>42</v>
      </c>
      <c r="T11" s="40" t="str">
        <f t="shared" si="7"/>
        <v>OV</v>
      </c>
      <c r="U11" s="40" t="str">
        <f t="shared" si="8"/>
        <v>4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4" zoomScale="90" zoomScaleNormal="90" workbookViewId="0">
      <selection activeCell="K23" sqref="K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524053</v>
      </c>
      <c r="E5" s="335">
        <v>0</v>
      </c>
      <c r="F5" s="335"/>
      <c r="G5" s="336">
        <v>212919</v>
      </c>
      <c r="H5" s="335"/>
      <c r="I5" s="335">
        <v>155954</v>
      </c>
      <c r="J5" s="335"/>
      <c r="K5" s="335">
        <v>137696</v>
      </c>
      <c r="L5" s="335"/>
      <c r="M5" s="335"/>
      <c r="N5" s="335"/>
      <c r="O5" s="335"/>
      <c r="P5" s="335"/>
      <c r="Q5" s="335"/>
      <c r="R5" s="335"/>
      <c r="S5" s="335"/>
      <c r="T5" s="335">
        <v>17484</v>
      </c>
      <c r="U5" s="335"/>
      <c r="V5" s="335"/>
      <c r="W5" s="335"/>
      <c r="X5" s="23" t="str">
        <f>'OPĆI DIO'!$C$1</f>
        <v>22460 SVEUČILIŠTE U SPLITU - POMORSKI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5244244</v>
      </c>
      <c r="E6" s="6">
        <f>'A.2 PRIHODI I RASHODI IF'!E7</f>
        <v>4113869</v>
      </c>
      <c r="F6" s="6">
        <f>'A.2 PRIHODI I RASHODI IF'!E8</f>
        <v>0</v>
      </c>
      <c r="G6" s="6">
        <f>'A.2 PRIHODI I RASHODI IF'!E10</f>
        <v>534400</v>
      </c>
      <c r="H6" s="6">
        <f>'A.2 PRIHODI I RASHODI IF'!E12</f>
        <v>0</v>
      </c>
      <c r="I6" s="6">
        <f>'A.2 PRIHODI I RASHODI IF'!E13+'B.2 RAČUN FINANC IF'!E7</f>
        <v>560559</v>
      </c>
      <c r="J6" s="6">
        <f>'A.2 PRIHODI I RASHODI IF'!E15</f>
        <v>0</v>
      </c>
      <c r="K6" s="6">
        <f>'A.2 PRIHODI I RASHODI IF'!E16</f>
        <v>35416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22460 SVEUČILIŠTE U SPLITU - POMORSKI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-292022</v>
      </c>
      <c r="E7" s="337">
        <v>0</v>
      </c>
      <c r="F7" s="337"/>
      <c r="G7" s="337">
        <v>-124384</v>
      </c>
      <c r="H7" s="337"/>
      <c r="I7" s="337"/>
      <c r="J7" s="337"/>
      <c r="K7" s="337">
        <v>-150154</v>
      </c>
      <c r="L7" s="337"/>
      <c r="M7" s="337"/>
      <c r="N7" s="337"/>
      <c r="O7" s="337"/>
      <c r="P7" s="337"/>
      <c r="Q7" s="337"/>
      <c r="R7" s="337"/>
      <c r="S7" s="337"/>
      <c r="T7" s="337">
        <v>-17484</v>
      </c>
      <c r="U7" s="337"/>
      <c r="V7" s="337"/>
      <c r="W7" s="337"/>
      <c r="X7" s="23" t="str">
        <f>'OPĆI DIO'!$C$1</f>
        <v>22460 SVEUČILIŠTE U SPLITU - POMORSKI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5476275</v>
      </c>
      <c r="E8" s="6">
        <f>+E5+E6+E7</f>
        <v>4113869</v>
      </c>
      <c r="F8" s="6">
        <f t="shared" ref="F8:W8" si="1">+F5+F6+F7</f>
        <v>0</v>
      </c>
      <c r="G8" s="6">
        <f t="shared" si="1"/>
        <v>622935</v>
      </c>
      <c r="H8" s="6">
        <f t="shared" si="1"/>
        <v>0</v>
      </c>
      <c r="I8" s="6">
        <f t="shared" si="1"/>
        <v>716513</v>
      </c>
      <c r="J8" s="6">
        <f t="shared" si="1"/>
        <v>0</v>
      </c>
      <c r="K8" s="6">
        <f t="shared" si="1"/>
        <v>22958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22460 SVEUČILIŠTE U SPLITU - POMORSKI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5476275</v>
      </c>
      <c r="E9" s="6">
        <f>'A.2 PRIHODI I RASHODI IF'!E32</f>
        <v>4113869</v>
      </c>
      <c r="F9" s="6">
        <f>'A.2 PRIHODI I RASHODI IF'!E33</f>
        <v>0</v>
      </c>
      <c r="G9" s="6">
        <f>'A.2 PRIHODI I RASHODI IF'!E35+'B.2 RAČUN FINANC IF'!E14</f>
        <v>622935</v>
      </c>
      <c r="H9" s="6">
        <f>'A.2 PRIHODI I RASHODI IF'!E37</f>
        <v>0</v>
      </c>
      <c r="I9" s="6">
        <f>'A.2 PRIHODI I RASHODI IF'!E38</f>
        <v>716513</v>
      </c>
      <c r="J9" s="6">
        <f>'A.2 PRIHODI I RASHODI IF'!E40</f>
        <v>0</v>
      </c>
      <c r="K9" s="6">
        <f>'A.2 PRIHODI I RASHODI IF'!E41</f>
        <v>22958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22460 SVEUČILIŠTE U SPLITU - POMORSKI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22460 SVEUČILIŠTE U SPLITU - POMORSKI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22460 SVEUČILIŠTE U SPLITU - POMORSKI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22460 SVEUČILIŠTE U SPLITU - POMORSKI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292022</v>
      </c>
      <c r="E13" s="84">
        <f t="shared" ref="E13:W13" si="4">-E7</f>
        <v>0</v>
      </c>
      <c r="F13" s="84">
        <f t="shared" si="4"/>
        <v>0</v>
      </c>
      <c r="G13" s="84">
        <f t="shared" si="4"/>
        <v>124384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150154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17484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22460 SVEUČILIŠTE U SPLITU - POMORSKI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5298477</v>
      </c>
      <c r="E14" s="6">
        <f>'A.2 PRIHODI I RASHODI IF'!F7</f>
        <v>4132061</v>
      </c>
      <c r="F14" s="6">
        <f>'A.2 PRIHODI I RASHODI IF'!F8</f>
        <v>0</v>
      </c>
      <c r="G14" s="6">
        <f>'A.2 PRIHODI I RASHODI IF'!F10</f>
        <v>552500</v>
      </c>
      <c r="H14" s="6">
        <f>'A.2 PRIHODI I RASHODI IF'!F12</f>
        <v>0</v>
      </c>
      <c r="I14" s="6">
        <f>'A.2 PRIHODI I RASHODI IF'!F13+'B.2 RAČUN FINANC IF'!F7</f>
        <v>570000</v>
      </c>
      <c r="J14" s="6">
        <f>'A.2 PRIHODI I RASHODI IF'!F15</f>
        <v>0</v>
      </c>
      <c r="K14" s="6">
        <f>'A.2 PRIHODI I RASHODI IF'!F16</f>
        <v>43916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22460 SVEUČILIŠTE U SPLITU - POMORSKI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-488805</v>
      </c>
      <c r="E15" s="338">
        <v>0</v>
      </c>
      <c r="F15" s="338"/>
      <c r="G15" s="338">
        <v>-292251</v>
      </c>
      <c r="H15" s="338"/>
      <c r="I15" s="338"/>
      <c r="J15" s="338"/>
      <c r="K15" s="338">
        <v>-179070</v>
      </c>
      <c r="L15" s="338"/>
      <c r="M15" s="335"/>
      <c r="N15" s="338"/>
      <c r="O15" s="338"/>
      <c r="P15" s="338"/>
      <c r="Q15" s="338"/>
      <c r="R15" s="338"/>
      <c r="S15" s="338"/>
      <c r="T15" s="338">
        <v>-17484</v>
      </c>
      <c r="U15" s="338"/>
      <c r="V15" s="338"/>
      <c r="W15" s="338"/>
      <c r="X15" s="23" t="str">
        <f>'OPĆI DIO'!$C$1</f>
        <v>22460 SVEUČILIŠTE U SPLITU - POMORSKI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5101694</v>
      </c>
      <c r="E16" s="6">
        <f>+E13+E14+E15</f>
        <v>4132061</v>
      </c>
      <c r="F16" s="6">
        <f t="shared" ref="F16:W16" si="5">+F13+F14+F15</f>
        <v>0</v>
      </c>
      <c r="G16" s="6">
        <f t="shared" si="5"/>
        <v>384633</v>
      </c>
      <c r="H16" s="6">
        <f t="shared" si="5"/>
        <v>0</v>
      </c>
      <c r="I16" s="6">
        <f t="shared" si="5"/>
        <v>570000</v>
      </c>
      <c r="J16" s="6">
        <f t="shared" si="5"/>
        <v>0</v>
      </c>
      <c r="K16" s="6">
        <f t="shared" si="5"/>
        <v>15000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22460 SVEUČILIŠTE U SPLITU - POMORSKI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5101694</v>
      </c>
      <c r="E17" s="6">
        <f>'A.2 PRIHODI I RASHODI IF'!F32</f>
        <v>4132061</v>
      </c>
      <c r="F17" s="6">
        <f>'A.2 PRIHODI I RASHODI IF'!F33</f>
        <v>0</v>
      </c>
      <c r="G17" s="6">
        <f>'A.2 PRIHODI I RASHODI IF'!F35+'B.2 RAČUN FINANC IF'!F14</f>
        <v>384633</v>
      </c>
      <c r="H17" s="6">
        <f>'A.2 PRIHODI I RASHODI IF'!F37</f>
        <v>0</v>
      </c>
      <c r="I17" s="6">
        <f>'A.2 PRIHODI I RASHODI IF'!F38</f>
        <v>570000</v>
      </c>
      <c r="J17" s="6">
        <f>'A.2 PRIHODI I RASHODI IF'!F40</f>
        <v>0</v>
      </c>
      <c r="K17" s="6">
        <f>'A.2 PRIHODI I RASHODI IF'!F41</f>
        <v>15000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22460 SVEUČILIŠTE U SPLITU - POMORSKI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22460 SVEUČILIŠTE U SPLITU - POMORSKI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22460 SVEUČILIŠTE U SPLITU - POMORSKI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22460 SVEUČILIŠTE U SPLITU - POMORSKI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488805</v>
      </c>
      <c r="E21" s="84">
        <f t="shared" ref="E21:W21" si="8">-E15</f>
        <v>0</v>
      </c>
      <c r="F21" s="84">
        <f t="shared" si="8"/>
        <v>0</v>
      </c>
      <c r="G21" s="84">
        <f t="shared" si="8"/>
        <v>292251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179070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17484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22460 SVEUČILIŠTE U SPLITU - POMORSKI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5272845</v>
      </c>
      <c r="E22" s="6">
        <f>'A.2 PRIHODI I RASHODI IF'!G7</f>
        <v>4150345</v>
      </c>
      <c r="F22" s="6">
        <f>'A.2 PRIHODI I RASHODI IF'!G8</f>
        <v>0</v>
      </c>
      <c r="G22" s="6">
        <f>'A.2 PRIHODI I RASHODI IF'!G10</f>
        <v>552500</v>
      </c>
      <c r="H22" s="6">
        <f>'A.2 PRIHODI I RASHODI IF'!G12</f>
        <v>0</v>
      </c>
      <c r="I22" s="6">
        <f>'A.2 PRIHODI I RASHODI IF'!G13+'B.2 RAČUN FINANC IF'!G7</f>
        <v>570000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22460 SVEUČILIŠTE U SPLITU - POMORSKI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-641672</v>
      </c>
      <c r="E23" s="338">
        <v>0</v>
      </c>
      <c r="F23" s="338"/>
      <c r="G23" s="338">
        <v>-460118</v>
      </c>
      <c r="H23" s="338"/>
      <c r="I23" s="338"/>
      <c r="J23" s="338"/>
      <c r="K23" s="338">
        <v>-164070</v>
      </c>
      <c r="L23" s="338"/>
      <c r="M23" s="335"/>
      <c r="N23" s="338"/>
      <c r="O23" s="338"/>
      <c r="P23" s="338"/>
      <c r="Q23" s="338"/>
      <c r="R23" s="338"/>
      <c r="S23" s="338"/>
      <c r="T23" s="338">
        <v>-17484</v>
      </c>
      <c r="U23" s="338"/>
      <c r="V23" s="338"/>
      <c r="W23" s="338"/>
      <c r="X23" s="23" t="str">
        <f>'OPĆI DIO'!$C$1</f>
        <v>22460 SVEUČILIŠTE U SPLITU - POMORSKI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5119978</v>
      </c>
      <c r="E24" s="6">
        <f>+E21+E22+E23</f>
        <v>4150345</v>
      </c>
      <c r="F24" s="6">
        <f t="shared" ref="F24:W24" si="9">+F21+F22+F23</f>
        <v>0</v>
      </c>
      <c r="G24" s="6">
        <f t="shared" si="9"/>
        <v>384633</v>
      </c>
      <c r="H24" s="6">
        <f t="shared" si="9"/>
        <v>0</v>
      </c>
      <c r="I24" s="6">
        <f t="shared" si="9"/>
        <v>570000</v>
      </c>
      <c r="J24" s="6">
        <f t="shared" si="9"/>
        <v>0</v>
      </c>
      <c r="K24" s="6">
        <f t="shared" si="9"/>
        <v>15000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22460 SVEUČILIŠTE U SPLITU - POMORSKI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5119978</v>
      </c>
      <c r="E25" s="6">
        <f>'A.2 PRIHODI I RASHODI IF'!G32</f>
        <v>4150345</v>
      </c>
      <c r="F25" s="6">
        <f>'A.2 PRIHODI I RASHODI IF'!G33</f>
        <v>0</v>
      </c>
      <c r="G25" s="6">
        <f>'A.2 PRIHODI I RASHODI IF'!G35+'B.2 RAČUN FINANC IF'!G14</f>
        <v>384633</v>
      </c>
      <c r="H25" s="6">
        <f>'A.2 PRIHODI I RASHODI IF'!G37</f>
        <v>0</v>
      </c>
      <c r="I25" s="6">
        <f>'A.2 PRIHODI I RASHODI IF'!G38</f>
        <v>570000</v>
      </c>
      <c r="J25" s="6">
        <f>'A.2 PRIHODI I RASHODI IF'!G40</f>
        <v>0</v>
      </c>
      <c r="K25" s="6">
        <f>'A.2 PRIHODI I RASHODI IF'!G41</f>
        <v>15000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22460 SVEUČILIŠTE U SPLITU - POMORSKI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22460 SVEUČILIŠTE U SPLITU - POMORSKI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6" zoomScale="90" zoomScaleNormal="90" workbookViewId="0">
      <selection activeCell="D29" sqref="D2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4653491.5199999996</v>
      </c>
      <c r="E10" s="317">
        <f t="shared" ref="E10:H10" si="0">+E11+E19</f>
        <v>4809231</v>
      </c>
      <c r="F10" s="317">
        <f t="shared" si="0"/>
        <v>5244244</v>
      </c>
      <c r="G10" s="317">
        <f t="shared" si="0"/>
        <v>5298477</v>
      </c>
      <c r="H10" s="317">
        <f t="shared" si="0"/>
        <v>5272845</v>
      </c>
      <c r="I10" s="315" t="str">
        <f>'OPĆI DIO'!$C$1</f>
        <v>22460 SVEUČILIŠTE U SPLITU - POMORSKI FAKULTET</v>
      </c>
    </row>
    <row r="11" spans="1:10">
      <c r="A11" s="277">
        <v>6</v>
      </c>
      <c r="B11" s="277"/>
      <c r="C11" s="277" t="s">
        <v>4782</v>
      </c>
      <c r="D11" s="309">
        <f>SUM(D12:D18)</f>
        <v>4653491.5199999996</v>
      </c>
      <c r="E11" s="309">
        <f t="shared" ref="E11:H11" si="1">SUM(E12:E18)</f>
        <v>4809231</v>
      </c>
      <c r="F11" s="309">
        <f t="shared" si="1"/>
        <v>5244244</v>
      </c>
      <c r="G11" s="309">
        <f t="shared" si="1"/>
        <v>5298477</v>
      </c>
      <c r="H11" s="309">
        <f t="shared" si="1"/>
        <v>5272845</v>
      </c>
      <c r="I11" s="315" t="str">
        <f>'OPĆI DIO'!$C$1</f>
        <v>22460 SVEUČILIŠTE U SPLITU - POMORSKI FAKULTET</v>
      </c>
    </row>
    <row r="12" spans="1:10">
      <c r="A12" s="277"/>
      <c r="B12" s="278" t="s">
        <v>3887</v>
      </c>
      <c r="C12" s="278" t="s">
        <v>3886</v>
      </c>
      <c r="D12" s="350"/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22460 SVEUČILIŠTE U SPLITU - POMORSKI FAKULTET</v>
      </c>
    </row>
    <row r="13" spans="1:10" ht="30">
      <c r="A13" s="277"/>
      <c r="B13" s="278" t="s">
        <v>3889</v>
      </c>
      <c r="C13" s="278" t="s">
        <v>3888</v>
      </c>
      <c r="D13" s="350">
        <v>117297.26</v>
      </c>
      <c r="E13" s="350">
        <v>20783</v>
      </c>
      <c r="F13" s="340">
        <f>SUMIF('Unos prihoda i primitaka'!$L$3:$L$501,$B13,'Unos prihoda i primitaka'!G$3:G$501)</f>
        <v>35416</v>
      </c>
      <c r="G13" s="340">
        <f>SUMIF('Unos prihoda i primitaka'!$L$3:$L$501,$B13,'Unos prihoda i primitaka'!H$3:H$501)</f>
        <v>43916</v>
      </c>
      <c r="H13" s="340">
        <f>SUMIF('Unos prihoda i primitaka'!$L$3:$L$501,$B13,'Unos prihoda i primitaka'!I$3:I$501)</f>
        <v>0</v>
      </c>
      <c r="I13" s="315" t="str">
        <f>'OPĆI DIO'!$C$1</f>
        <v>22460 SVEUČILIŠTE U SPLITU - POMORSKI FAKULTET</v>
      </c>
    </row>
    <row r="14" spans="1:10">
      <c r="A14" s="277"/>
      <c r="B14" s="278" t="s">
        <v>3891</v>
      </c>
      <c r="C14" s="278" t="s">
        <v>3890</v>
      </c>
      <c r="D14" s="350">
        <v>1.58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22460 SVEUČILIŠTE U SPLITU - POMORSKI FAKULTET</v>
      </c>
    </row>
    <row r="15" spans="1:10" ht="45">
      <c r="A15" s="277"/>
      <c r="B15" s="278" t="s">
        <v>3892</v>
      </c>
      <c r="C15" s="278" t="s">
        <v>3893</v>
      </c>
      <c r="D15" s="350">
        <v>560559.39</v>
      </c>
      <c r="E15" s="350">
        <v>577344</v>
      </c>
      <c r="F15" s="340">
        <f>SUMIF('Unos prihoda i primitaka'!$L$3:$L$501,$B15,'Unos prihoda i primitaka'!G$3:G$501)</f>
        <v>560559</v>
      </c>
      <c r="G15" s="340">
        <f>SUMIF('Unos prihoda i primitaka'!$L$3:$L$501,$B15,'Unos prihoda i primitaka'!H$3:H$501)</f>
        <v>570000</v>
      </c>
      <c r="H15" s="340">
        <f>SUMIF('Unos prihoda i primitaka'!$L$3:$L$501,$B15,'Unos prihoda i primitaka'!I$3:I$501)</f>
        <v>570000</v>
      </c>
      <c r="I15" s="315" t="str">
        <f>'OPĆI DIO'!$C$1</f>
        <v>22460 SVEUČILIŠTE U SPLITU - POMORSKI FAKULTET</v>
      </c>
    </row>
    <row r="16" spans="1:10" ht="30">
      <c r="A16" s="277"/>
      <c r="B16" s="278" t="s">
        <v>3895</v>
      </c>
      <c r="C16" s="278" t="s">
        <v>3894</v>
      </c>
      <c r="D16" s="350">
        <v>579402.61</v>
      </c>
      <c r="E16" s="350">
        <v>438948</v>
      </c>
      <c r="F16" s="340">
        <f>SUMIF('Unos prihoda i primitaka'!$L$3:$L$501,$B16,'Unos prihoda i primitaka'!G$3:G$501)</f>
        <v>534400</v>
      </c>
      <c r="G16" s="340">
        <f>SUMIF('Unos prihoda i primitaka'!$L$3:$L$501,$B16,'Unos prihoda i primitaka'!H$3:H$501)</f>
        <v>552500</v>
      </c>
      <c r="H16" s="340">
        <f>SUMIF('Unos prihoda i primitaka'!$L$3:$L$501,$B16,'Unos prihoda i primitaka'!I$3:I$501)</f>
        <v>552500</v>
      </c>
      <c r="I16" s="315" t="str">
        <f>'OPĆI DIO'!$C$1</f>
        <v>22460 SVEUČILIŠTE U SPLITU - POMORSKI FAKULTET</v>
      </c>
    </row>
    <row r="17" spans="1:9" ht="30">
      <c r="A17" s="277"/>
      <c r="B17" s="278" t="s">
        <v>3898</v>
      </c>
      <c r="C17" s="278" t="s">
        <v>3907</v>
      </c>
      <c r="D17" s="350">
        <v>3396230.68</v>
      </c>
      <c r="E17" s="350">
        <v>3772156</v>
      </c>
      <c r="F17" s="340">
        <f>SUMIF('Unos prihoda i primitaka'!$L$3:$L$501,$B17,'Unos prihoda i primitaka'!G$3:G$501)</f>
        <v>4113869</v>
      </c>
      <c r="G17" s="340">
        <f>SUMIF('Unos prihoda i primitaka'!$L$3:$L$501,$B17,'Unos prihoda i primitaka'!H$3:H$501)</f>
        <v>4132061</v>
      </c>
      <c r="H17" s="340">
        <f>SUMIF('Unos prihoda i primitaka'!$L$3:$L$501,$B17,'Unos prihoda i primitaka'!I$3:I$501)</f>
        <v>4150345</v>
      </c>
      <c r="I17" s="315" t="str">
        <f>'OPĆI DIO'!$C$1</f>
        <v>22460 SVEUČILIŠTE U SPLITU - POMORSKI FAKULTET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22460 SVEUČILIŠTE U SPLITU - POMORSKI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22460 SVEUČILIŠTE U SPLITU - POMORSKI FAKULTET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22460 SVEUČILIŠTE U SPLITU - POMORSKI FAKULTET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22460 SVEUČILIŠTE U SPLITU - POMORSKI FAKULTET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4753681.76</v>
      </c>
      <c r="E26" s="339">
        <f t="shared" ref="E26:H26" si="3">+E27+E35</f>
        <v>4809231</v>
      </c>
      <c r="F26" s="339">
        <f t="shared" si="3"/>
        <v>5476275</v>
      </c>
      <c r="G26" s="339">
        <f t="shared" si="3"/>
        <v>5101694</v>
      </c>
      <c r="H26" s="339">
        <f t="shared" si="3"/>
        <v>5119978</v>
      </c>
      <c r="I26" s="315" t="str">
        <f>'OPĆI DIO'!$C$1</f>
        <v>22460 SVEUČILIŠTE U SPLITU - POMORSKI FAKULTET</v>
      </c>
    </row>
    <row r="27" spans="1:9">
      <c r="A27" s="277">
        <v>3</v>
      </c>
      <c r="B27" s="277"/>
      <c r="C27" s="277" t="s">
        <v>4784</v>
      </c>
      <c r="D27" s="308">
        <f>SUM(D28:D34)</f>
        <v>4597153.16</v>
      </c>
      <c r="E27" s="308">
        <f t="shared" ref="E27:H27" si="4">SUM(E28:E34)</f>
        <v>4729717</v>
      </c>
      <c r="F27" s="308">
        <f t="shared" si="4"/>
        <v>5335430</v>
      </c>
      <c r="G27" s="308">
        <f t="shared" si="4"/>
        <v>5078944</v>
      </c>
      <c r="H27" s="308">
        <f t="shared" si="4"/>
        <v>5097228</v>
      </c>
      <c r="I27" s="315" t="str">
        <f>'OPĆI DIO'!$C$1</f>
        <v>22460 SVEUČILIŠTE U SPLITU - POMORSKI FAKULTET</v>
      </c>
    </row>
    <row r="28" spans="1:9">
      <c r="A28" s="277"/>
      <c r="B28" s="278">
        <v>31</v>
      </c>
      <c r="C28" s="278" t="s">
        <v>195</v>
      </c>
      <c r="D28" s="351">
        <v>3630455.28</v>
      </c>
      <c r="E28" s="351">
        <v>3872476</v>
      </c>
      <c r="F28" s="342">
        <f>SUMIF('Unos rashoda i izdataka'!$P$3:$P$501,$B28,'Unos rashoda i izdataka'!J$3:J$501)+SUMIF('Unos rashoda P4'!$S$3:$S$501,$B28,'Unos rashoda P4'!H$3:H$501)</f>
        <v>4442961</v>
      </c>
      <c r="G28" s="342">
        <f>SUMIF('Unos rashoda i izdataka'!$P$3:$P$501,$B28,'Unos rashoda i izdataka'!K$3:K$501)+SUMIF('Unos rashoda P4'!$S$3:$S$501,$B28,'Unos rashoda P4'!I$3:I$501)</f>
        <v>4294891</v>
      </c>
      <c r="H28" s="342">
        <f>SUMIF('Unos rashoda i izdataka'!$P$3:$P$501,$B28,'Unos rashoda i izdataka'!L$3:L$501)+SUMIF('Unos rashoda P4'!$S$3:$S$501,$B28,'Unos rashoda P4'!J$3:J$501)</f>
        <v>4311175</v>
      </c>
      <c r="I28" s="315" t="str">
        <f>'OPĆI DIO'!$C$1</f>
        <v>22460 SVEUČILIŠTE U SPLITU - POMORSKI FAKULTET</v>
      </c>
    </row>
    <row r="29" spans="1:9">
      <c r="A29" s="280"/>
      <c r="B29" s="280">
        <v>32</v>
      </c>
      <c r="C29" s="288" t="s">
        <v>196</v>
      </c>
      <c r="D29" s="352">
        <v>933741.34</v>
      </c>
      <c r="E29" s="352">
        <v>839690</v>
      </c>
      <c r="F29" s="342">
        <f>SUMIF('Unos rashoda i izdataka'!$P$3:$P$501,$B29,'Unos rashoda i izdataka'!J$3:J$501)+SUMIF('Unos rashoda P4'!$S$3:$S$501,$B29,'Unos rashoda P4'!H$3:H$501)</f>
        <v>882537</v>
      </c>
      <c r="G29" s="342">
        <f>SUMIF('Unos rashoda i izdataka'!$P$3:$P$501,$B29,'Unos rashoda i izdataka'!K$3:K$501)+SUMIF('Unos rashoda P4'!$S$3:$S$501,$B29,'Unos rashoda P4'!I$3:I$501)</f>
        <v>774821</v>
      </c>
      <c r="H29" s="342">
        <f>SUMIF('Unos rashoda i izdataka'!$P$3:$P$501,$B29,'Unos rashoda i izdataka'!L$3:L$501)+SUMIF('Unos rashoda P4'!$S$3:$S$501,$B29,'Unos rashoda P4'!J$3:J$501)</f>
        <v>776821</v>
      </c>
      <c r="I29" s="315" t="str">
        <f>'OPĆI DIO'!$C$1</f>
        <v>22460 SVEUČILIŠTE U SPLITU - POMORSKI FAKULTET</v>
      </c>
    </row>
    <row r="30" spans="1:9">
      <c r="A30" s="280"/>
      <c r="B30" s="280">
        <v>34</v>
      </c>
      <c r="C30" s="288" t="s">
        <v>197</v>
      </c>
      <c r="D30" s="352">
        <v>16326.61</v>
      </c>
      <c r="E30" s="352">
        <v>5606</v>
      </c>
      <c r="F30" s="342">
        <f>SUMIF('Unos rashoda i izdataka'!$P$3:$P$501,$B30,'Unos rashoda i izdataka'!J$3:J$501)+SUMIF('Unos rashoda P4'!$S$3:$S$501,$B30,'Unos rashoda P4'!H$3:H$501)</f>
        <v>3732</v>
      </c>
      <c r="G30" s="342">
        <f>SUMIF('Unos rashoda i izdataka'!$P$3:$P$501,$B30,'Unos rashoda i izdataka'!K$3:K$501)+SUMIF('Unos rashoda P4'!$S$3:$S$501,$B30,'Unos rashoda P4'!I$3:I$501)</f>
        <v>3732</v>
      </c>
      <c r="H30" s="342">
        <f>SUMIF('Unos rashoda i izdataka'!$P$3:$P$501,$B30,'Unos rashoda i izdataka'!L$3:L$501)+SUMIF('Unos rashoda P4'!$S$3:$S$501,$B30,'Unos rashoda P4'!J$3:J$501)</f>
        <v>3732</v>
      </c>
      <c r="I30" s="315" t="str">
        <f>'OPĆI DIO'!$C$1</f>
        <v>22460 SVEUČILIŠTE U SPLITU - POMORSKI FAKULTET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22460 SVEUČILIŠTE U SPLITU - POMORSKI FAKULTET</v>
      </c>
    </row>
    <row r="32" spans="1:9" ht="30">
      <c r="A32" s="280"/>
      <c r="B32" s="280">
        <v>36</v>
      </c>
      <c r="C32" s="288" t="s">
        <v>198</v>
      </c>
      <c r="D32" s="352">
        <v>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22460 SVEUČILIŠTE U SPLITU - POMORSKI FAKULTET</v>
      </c>
    </row>
    <row r="33" spans="1:9" ht="30">
      <c r="A33" s="280"/>
      <c r="B33" s="280">
        <v>37</v>
      </c>
      <c r="C33" s="288" t="s">
        <v>245</v>
      </c>
      <c r="D33" s="352">
        <v>11321.02</v>
      </c>
      <c r="E33" s="352">
        <v>7963</v>
      </c>
      <c r="F33" s="342">
        <f>SUMIF('Unos rashoda i izdataka'!$P$3:$P$501,$B33,'Unos rashoda i izdataka'!J$3:J$501)+SUMIF('Unos rashoda P4'!$S$3:$S$501,$B33,'Unos rashoda P4'!H$3:H$501)</f>
        <v>2700</v>
      </c>
      <c r="G33" s="342">
        <f>SUMIF('Unos rashoda i izdataka'!$P$3:$P$501,$B33,'Unos rashoda i izdataka'!K$3:K$501)+SUMIF('Unos rashoda P4'!$S$3:$S$501,$B33,'Unos rashoda P4'!I$3:I$501)</f>
        <v>2000</v>
      </c>
      <c r="H33" s="342">
        <f>SUMIF('Unos rashoda i izdataka'!$P$3:$P$501,$B33,'Unos rashoda i izdataka'!L$3:L$501)+SUMIF('Unos rashoda P4'!$S$3:$S$501,$B33,'Unos rashoda P4'!J$3:J$501)</f>
        <v>2000</v>
      </c>
      <c r="I33" s="315" t="str">
        <f>'OPĆI DIO'!$C$1</f>
        <v>22460 SVEUČILIŠTE U SPLITU - POMORSKI FAKULTET</v>
      </c>
    </row>
    <row r="34" spans="1:9">
      <c r="A34" s="280"/>
      <c r="B34" s="280">
        <v>38</v>
      </c>
      <c r="C34" s="288" t="s">
        <v>199</v>
      </c>
      <c r="D34" s="352">
        <v>5308.91</v>
      </c>
      <c r="E34" s="352">
        <v>3982</v>
      </c>
      <c r="F34" s="342">
        <f>SUMIF('Unos rashoda i izdataka'!$P$3:$P$501,$B34,'Unos rashoda i izdataka'!J$3:J$501)+SUMIF('Unos rashoda P4'!$S$3:$S$501,$B34,'Unos rashoda P4'!H$3:H$501)</f>
        <v>3500</v>
      </c>
      <c r="G34" s="342">
        <f>SUMIF('Unos rashoda i izdataka'!$P$3:$P$501,$B34,'Unos rashoda i izdataka'!K$3:K$501)+SUMIF('Unos rashoda P4'!$S$3:$S$501,$B34,'Unos rashoda P4'!I$3:I$501)</f>
        <v>3500</v>
      </c>
      <c r="H34" s="342">
        <f>SUMIF('Unos rashoda i izdataka'!$P$3:$P$501,$B34,'Unos rashoda i izdataka'!L$3:L$501)+SUMIF('Unos rashoda P4'!$S$3:$S$501,$B34,'Unos rashoda P4'!J$3:J$501)</f>
        <v>3500</v>
      </c>
      <c r="I34" s="315" t="str">
        <f>'OPĆI DIO'!$C$1</f>
        <v>22460 SVEUČILIŠTE U SPLITU - POMORSKI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156528.6</v>
      </c>
      <c r="E35" s="308">
        <f t="shared" ref="E35:H35" si="5">SUM(E36:E40)</f>
        <v>79514</v>
      </c>
      <c r="F35" s="308">
        <f t="shared" si="5"/>
        <v>140845</v>
      </c>
      <c r="G35" s="308">
        <f t="shared" si="5"/>
        <v>22750</v>
      </c>
      <c r="H35" s="308">
        <f t="shared" si="5"/>
        <v>22750</v>
      </c>
      <c r="I35" s="315" t="str">
        <f>'OPĆI DIO'!$C$1</f>
        <v>22460 SVEUČILIŠTE U SPLITU - POMORSKI FAKULTET</v>
      </c>
    </row>
    <row r="36" spans="1:9" ht="30">
      <c r="A36" s="278"/>
      <c r="B36" s="278">
        <v>41</v>
      </c>
      <c r="C36" s="287" t="s">
        <v>246</v>
      </c>
      <c r="D36" s="351">
        <v>47471.76</v>
      </c>
      <c r="E36" s="351">
        <v>18581</v>
      </c>
      <c r="F36" s="342">
        <f>SUMIF('Unos rashoda i izdataka'!$P$3:$P$501,$B36,'Unos rashoda i izdataka'!J$3:J$501)+SUMIF('Unos rashoda P4'!$S$3:$S$501,$B36,'Unos rashoda P4'!H$3:H$501)</f>
        <v>28750</v>
      </c>
      <c r="G36" s="342">
        <f>SUMIF('Unos rashoda i izdataka'!$P$3:$P$501,$B36,'Unos rashoda i izdataka'!K$3:K$501)+SUMIF('Unos rashoda P4'!$S$3:$S$501,$B36,'Unos rashoda P4'!I$3:I$501)</f>
        <v>5000</v>
      </c>
      <c r="H36" s="342">
        <f>SUMIF('Unos rashoda i izdataka'!$P$3:$P$501,$B36,'Unos rashoda i izdataka'!L$3:L$501)+SUMIF('Unos rashoda P4'!$S$3:$S$501,$B36,'Unos rashoda P4'!J$3:J$501)</f>
        <v>5000</v>
      </c>
      <c r="I36" s="315" t="str">
        <f>'OPĆI DIO'!$C$1</f>
        <v>22460 SVEUČILIŠTE U SPLITU - POMORSKI FAKULTET</v>
      </c>
    </row>
    <row r="37" spans="1:9" ht="30">
      <c r="A37" s="278"/>
      <c r="B37" s="278">
        <v>42</v>
      </c>
      <c r="C37" s="287" t="s">
        <v>227</v>
      </c>
      <c r="D37" s="351">
        <v>108915.82</v>
      </c>
      <c r="E37" s="351">
        <v>59156</v>
      </c>
      <c r="F37" s="342">
        <f>SUMIF('Unos rashoda i izdataka'!$P$3:$P$501,$B37,'Unos rashoda i izdataka'!J$3:J$501)+SUMIF('Unos rashoda P4'!$S$3:$S$501,$B37,'Unos rashoda P4'!H$3:H$501)</f>
        <v>105845</v>
      </c>
      <c r="G37" s="342">
        <f>SUMIF('Unos rashoda i izdataka'!$P$3:$P$501,$B37,'Unos rashoda i izdataka'!K$3:K$501)+SUMIF('Unos rashoda P4'!$S$3:$S$501,$B37,'Unos rashoda P4'!I$3:I$501)</f>
        <v>17500</v>
      </c>
      <c r="H37" s="342">
        <f>SUMIF('Unos rashoda i izdataka'!$P$3:$P$501,$B37,'Unos rashoda i izdataka'!L$3:L$501)+SUMIF('Unos rashoda P4'!$S$3:$S$501,$B37,'Unos rashoda P4'!J$3:J$501)</f>
        <v>17500</v>
      </c>
      <c r="I37" s="315" t="str">
        <f>'OPĆI DIO'!$C$1</f>
        <v>22460 SVEUČILIŠTE U SPLITU - POMORSKI FAKULTET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22460 SVEUČILIŠTE U SPLITU - POMORSKI FAKULTET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22460 SVEUČILIŠTE U SPLITU - POMORSKI FAKULTET</v>
      </c>
    </row>
    <row r="40" spans="1:9" ht="30">
      <c r="A40" s="278"/>
      <c r="B40" s="278">
        <v>45</v>
      </c>
      <c r="C40" s="287" t="s">
        <v>200</v>
      </c>
      <c r="D40" s="351">
        <v>141.02000000000001</v>
      </c>
      <c r="E40" s="351">
        <v>1777</v>
      </c>
      <c r="F40" s="342">
        <f>SUMIF('Unos rashoda i izdataka'!$P$3:$P$501,$B40,'Unos rashoda i izdataka'!J$3:J$501)+SUMIF('Unos rashoda P4'!$S$3:$S$501,$B40,'Unos rashoda P4'!H$3:H$501)</f>
        <v>6250</v>
      </c>
      <c r="G40" s="342">
        <f>SUMIF('Unos rashoda i izdataka'!$P$3:$P$501,$B40,'Unos rashoda i izdataka'!K$3:K$501)+SUMIF('Unos rashoda P4'!$S$3:$S$501,$B40,'Unos rashoda P4'!I$3:I$501)</f>
        <v>250</v>
      </c>
      <c r="H40" s="342">
        <f>SUMIF('Unos rashoda i izdataka'!$P$3:$P$501,$B40,'Unos rashoda i izdataka'!L$3:L$501)+SUMIF('Unos rashoda P4'!$S$3:$S$501,$B40,'Unos rashoda P4'!J$3:J$501)</f>
        <v>250</v>
      </c>
      <c r="I40" s="315" t="str">
        <f>'OPĆI DIO'!$C$1</f>
        <v>22460 SVEUČILIŠTE U SPLITU - POMORSKI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54" sqref="C54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4653491.55</v>
      </c>
      <c r="D5" s="310">
        <f>+D6+D9+D11+D14+D25+D28</f>
        <v>4809231</v>
      </c>
      <c r="E5" s="310">
        <f>+E6+E9+E11+E14+E25+E28</f>
        <v>5244244</v>
      </c>
      <c r="F5" s="310">
        <f>+F6+F9+F11+F14+F25+F28</f>
        <v>5298477</v>
      </c>
      <c r="G5" s="310">
        <f>+G6+G9+G11+G14+G25+G28</f>
        <v>5272845</v>
      </c>
      <c r="H5" s="315" t="str">
        <f>'OPĆI DIO'!$C$1</f>
        <v>22460 SVEUČILIŠTE U SPLITU - POMORSKI FAKULTET</v>
      </c>
    </row>
    <row r="6" spans="1:8">
      <c r="A6" s="365">
        <v>1</v>
      </c>
      <c r="B6" s="361" t="s">
        <v>4787</v>
      </c>
      <c r="C6" s="311">
        <f>+C7+C8</f>
        <v>3413371.21</v>
      </c>
      <c r="D6" s="309">
        <f t="shared" ref="D6:G6" si="0">+D7+D8</f>
        <v>3772156</v>
      </c>
      <c r="E6" s="309">
        <f t="shared" si="0"/>
        <v>4113869</v>
      </c>
      <c r="F6" s="309">
        <f t="shared" si="0"/>
        <v>4132061</v>
      </c>
      <c r="G6" s="309">
        <f t="shared" si="0"/>
        <v>4150345</v>
      </c>
      <c r="H6" s="315" t="str">
        <f>'OPĆI DIO'!$C$1</f>
        <v>22460 SVEUČILIŠTE U SPLITU - POMORSKI FAKULTET</v>
      </c>
    </row>
    <row r="7" spans="1:8">
      <c r="A7" s="365">
        <v>11</v>
      </c>
      <c r="B7" s="362" t="s">
        <v>4788</v>
      </c>
      <c r="C7" s="350">
        <v>3413371.21</v>
      </c>
      <c r="D7" s="350">
        <v>3772156</v>
      </c>
      <c r="E7" s="340">
        <f>SUMIF('Unos prihoda i primitaka'!$C$3:$C$501,$A7,'Unos prihoda i primitaka'!G$3:G$501)</f>
        <v>4113869</v>
      </c>
      <c r="F7" s="340">
        <f>SUMIF('Unos prihoda i primitaka'!$C$3:$C$501,$A7,'Unos prihoda i primitaka'!H$3:H$501)</f>
        <v>4132061</v>
      </c>
      <c r="G7" s="340">
        <f>SUMIF('Unos prihoda i primitaka'!$C$3:$C$501,$A7,'Unos prihoda i primitaka'!I$3:I$501)</f>
        <v>4150345</v>
      </c>
      <c r="H7" s="315" t="str">
        <f>'OPĆI DIO'!$C$1</f>
        <v>22460 SVEUČILIŠTE U SPLITU - POMORSKI FAKULTET</v>
      </c>
    </row>
    <row r="8" spans="1:8">
      <c r="A8" s="365">
        <v>12</v>
      </c>
      <c r="B8" s="363" t="s">
        <v>4789</v>
      </c>
      <c r="C8" s="350"/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22460 SVEUČILIŠTE U SPLITU - POMORSKI FAKULTET</v>
      </c>
    </row>
    <row r="9" spans="1:8" s="348" customFormat="1">
      <c r="A9" s="367">
        <v>3</v>
      </c>
      <c r="B9" s="361" t="s">
        <v>4790</v>
      </c>
      <c r="C9" s="309">
        <f>+C10</f>
        <v>553378.91</v>
      </c>
      <c r="D9" s="309">
        <f t="shared" ref="D9:G9" si="1">+D10</f>
        <v>407924</v>
      </c>
      <c r="E9" s="309">
        <f t="shared" si="1"/>
        <v>534400</v>
      </c>
      <c r="F9" s="309">
        <f t="shared" si="1"/>
        <v>552500</v>
      </c>
      <c r="G9" s="309">
        <f t="shared" si="1"/>
        <v>552500</v>
      </c>
      <c r="H9" s="315" t="str">
        <f>'OPĆI DIO'!$C$1</f>
        <v>22460 SVEUČILIŠTE U SPLITU - POMORSKI FAKULTET</v>
      </c>
    </row>
    <row r="10" spans="1:8">
      <c r="A10" s="365">
        <v>31</v>
      </c>
      <c r="B10" s="364" t="s">
        <v>4791</v>
      </c>
      <c r="C10" s="350">
        <v>553378.91</v>
      </c>
      <c r="D10" s="350">
        <v>407924</v>
      </c>
      <c r="E10" s="340">
        <f>SUMIF('Unos prihoda i primitaka'!$C$3:$C$501,$A10,'Unos prihoda i primitaka'!G$3:G$501)</f>
        <v>534400</v>
      </c>
      <c r="F10" s="340">
        <f>SUMIF('Unos prihoda i primitaka'!$C$3:$C$501,$A10,'Unos prihoda i primitaka'!H$3:H$501)</f>
        <v>552500</v>
      </c>
      <c r="G10" s="340">
        <f>SUMIF('Unos prihoda i primitaka'!$C$3:$C$501,$A10,'Unos prihoda i primitaka'!I$3:I$501)</f>
        <v>552500</v>
      </c>
      <c r="H10" s="315" t="str">
        <f>'OPĆI DIO'!$C$1</f>
        <v>22460 SVEUČILIŠTE U SPLITU - POMORSKI FAKULTET</v>
      </c>
    </row>
    <row r="11" spans="1:8" s="348" customFormat="1">
      <c r="A11" s="367">
        <v>4</v>
      </c>
      <c r="B11" s="361" t="s">
        <v>4792</v>
      </c>
      <c r="C11" s="309">
        <f>+C12+C13</f>
        <v>560559.39</v>
      </c>
      <c r="D11" s="309">
        <f t="shared" ref="D11:G11" si="2">+D12+D13</f>
        <v>577344</v>
      </c>
      <c r="E11" s="309">
        <f t="shared" si="2"/>
        <v>560559</v>
      </c>
      <c r="F11" s="309">
        <f t="shared" si="2"/>
        <v>570000</v>
      </c>
      <c r="G11" s="309">
        <f t="shared" si="2"/>
        <v>570000</v>
      </c>
      <c r="H11" s="315" t="str">
        <f>'OPĆI DIO'!$C$1</f>
        <v>22460 SVEUČILIŠTE U SPLITU - POMORSKI FAKULTET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22460 SVEUČILIŠTE U SPLITU - POMORSKI FAKULTET</v>
      </c>
    </row>
    <row r="13" spans="1:8">
      <c r="A13" s="368">
        <v>43</v>
      </c>
      <c r="B13" s="364" t="s">
        <v>4794</v>
      </c>
      <c r="C13" s="350">
        <v>560559.39</v>
      </c>
      <c r="D13" s="350">
        <v>577344</v>
      </c>
      <c r="E13" s="340">
        <f>SUMIF('Unos prihoda i primitaka'!$C$3:$C$501,$A13,'Unos prihoda i primitaka'!G$3:G$501)-'B.2 RAČUN FINANC IF'!E7</f>
        <v>560559</v>
      </c>
      <c r="F13" s="340">
        <f>SUMIF('Unos prihoda i primitaka'!$C$3:$C$501,$A13,'Unos prihoda i primitaka'!H$3:H$501)-'B.2 RAČUN FINANC IF'!F7</f>
        <v>570000</v>
      </c>
      <c r="G13" s="340">
        <f>SUMIF('Unos prihoda i primitaka'!$C$3:$C$501,$A13,'Unos prihoda i primitaka'!I$3:I$501)-'B.2 RAČUN FINANC IF'!G7</f>
        <v>570000</v>
      </c>
      <c r="H13" s="315" t="str">
        <f>'OPĆI DIO'!$C$1</f>
        <v>22460 SVEUČILIŠTE U SPLITU - POMORSKI FAKULTET</v>
      </c>
    </row>
    <row r="14" spans="1:8" s="348" customFormat="1">
      <c r="A14" s="367">
        <v>5</v>
      </c>
      <c r="B14" s="361" t="s">
        <v>4795</v>
      </c>
      <c r="C14" s="309">
        <f>SUM(C15:C24)</f>
        <v>100156.73</v>
      </c>
      <c r="D14" s="309">
        <f>SUM(D15:D24)</f>
        <v>20783</v>
      </c>
      <c r="E14" s="309">
        <f>SUM(E15:E24)</f>
        <v>35416</v>
      </c>
      <c r="F14" s="309">
        <f>SUM(F15:F24)</f>
        <v>43916</v>
      </c>
      <c r="G14" s="309">
        <f>SUM(G15:G24)</f>
        <v>0</v>
      </c>
      <c r="H14" s="315" t="str">
        <f>'OPĆI DIO'!$C$1</f>
        <v>22460 SVEUČILIŠTE U SPLITU - POMORSKI FAKULTET</v>
      </c>
    </row>
    <row r="15" spans="1:8">
      <c r="A15" s="365">
        <v>51</v>
      </c>
      <c r="B15" s="364" t="s">
        <v>4796</v>
      </c>
      <c r="C15" s="350">
        <v>0</v>
      </c>
      <c r="D15" s="350">
        <v>0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22460 SVEUČILIŠTE U SPLITU - POMORSKI FAKULTET</v>
      </c>
    </row>
    <row r="16" spans="1:8">
      <c r="A16" s="365">
        <v>52</v>
      </c>
      <c r="B16" s="364" t="s">
        <v>4797</v>
      </c>
      <c r="C16" s="350">
        <v>100156.73</v>
      </c>
      <c r="D16" s="350">
        <v>20783</v>
      </c>
      <c r="E16" s="340">
        <f>SUMIF('Unos prihoda i primitaka'!$C$3:$C$501,$A16,'Unos prihoda i primitaka'!G$3:G$501)</f>
        <v>35416</v>
      </c>
      <c r="F16" s="340">
        <f>SUMIF('Unos prihoda i primitaka'!$C$3:$C$501,$A16,'Unos prihoda i primitaka'!H$3:H$501)</f>
        <v>43916</v>
      </c>
      <c r="G16" s="340">
        <f>SUMIF('Unos prihoda i primitaka'!$C$3:$C$501,$A16,'Unos prihoda i primitaka'!I$3:I$501)</f>
        <v>0</v>
      </c>
      <c r="H16" s="315" t="str">
        <f>'OPĆI DIO'!$C$1</f>
        <v>22460 SVEUČILIŠTE U SPLITU - POMORSKI FAKULTET</v>
      </c>
    </row>
    <row r="17" spans="1:8">
      <c r="A17" s="365">
        <v>552</v>
      </c>
      <c r="B17" s="364" t="s">
        <v>4798</v>
      </c>
      <c r="C17" s="350">
        <v>0</v>
      </c>
      <c r="D17" s="350">
        <v>0</v>
      </c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22460 SVEUČILIŠTE U SPLITU - POMORSKI FAKULTET</v>
      </c>
    </row>
    <row r="18" spans="1:8">
      <c r="A18" s="365">
        <v>559</v>
      </c>
      <c r="B18" s="364" t="s">
        <v>4799</v>
      </c>
      <c r="C18" s="350">
        <v>0</v>
      </c>
      <c r="D18" s="350">
        <v>0</v>
      </c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22460 SVEUČILIŠTE U SPLITU - POMORSKI FAKULTET</v>
      </c>
    </row>
    <row r="19" spans="1:8">
      <c r="A19" s="365">
        <v>561</v>
      </c>
      <c r="B19" s="364" t="s">
        <v>4800</v>
      </c>
      <c r="C19" s="350">
        <v>0</v>
      </c>
      <c r="D19" s="350">
        <v>0</v>
      </c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22460 SVEUČILIŠTE U SPLITU - POMORSKI FAKULTET</v>
      </c>
    </row>
    <row r="20" spans="1:8" ht="18" customHeight="1">
      <c r="A20" s="365">
        <v>563</v>
      </c>
      <c r="B20" s="364" t="s">
        <v>4801</v>
      </c>
      <c r="C20" s="350">
        <v>0</v>
      </c>
      <c r="D20" s="350">
        <v>0</v>
      </c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22460 SVEUČILIŠTE U SPLITU - POMORSKI FAKULTET</v>
      </c>
    </row>
    <row r="21" spans="1:8" ht="30">
      <c r="A21" s="365">
        <v>573</v>
      </c>
      <c r="B21" s="364" t="s">
        <v>1020</v>
      </c>
      <c r="C21" s="350">
        <v>0</v>
      </c>
      <c r="D21" s="350">
        <v>0</v>
      </c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22460 SVEUČILIŠTE U SPLITU - POMORSKI FAKULTET</v>
      </c>
    </row>
    <row r="22" spans="1:8">
      <c r="A22" s="365">
        <v>575</v>
      </c>
      <c r="B22" s="364" t="s">
        <v>1021</v>
      </c>
      <c r="C22" s="350">
        <v>0</v>
      </c>
      <c r="D22" s="350">
        <v>0</v>
      </c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22460 SVEUČILIŠTE U SPLITU - POMORSKI FAKULTET</v>
      </c>
    </row>
    <row r="23" spans="1:8" ht="30">
      <c r="A23" s="365">
        <v>576</v>
      </c>
      <c r="B23" s="364" t="s">
        <v>4819</v>
      </c>
      <c r="C23" s="350">
        <v>0</v>
      </c>
      <c r="D23" s="350">
        <v>0</v>
      </c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22460 SVEUČILIŠTE U SPLITU - POMORSKI FAKULTET</v>
      </c>
    </row>
    <row r="24" spans="1:8">
      <c r="A24" s="365">
        <v>581</v>
      </c>
      <c r="B24" s="364" t="s">
        <v>4802</v>
      </c>
      <c r="C24" s="350">
        <v>0</v>
      </c>
      <c r="D24" s="350">
        <v>0</v>
      </c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22460 SVEUČILIŠTE U SPLITU - POMORSKI FAKULTET</v>
      </c>
    </row>
    <row r="25" spans="1:8" s="348" customFormat="1">
      <c r="A25" s="367">
        <v>6</v>
      </c>
      <c r="B25" s="361" t="s">
        <v>4803</v>
      </c>
      <c r="C25" s="309">
        <f>SUM(C26:C27)</f>
        <v>26025.31</v>
      </c>
      <c r="D25" s="309">
        <f t="shared" ref="D25:G25" si="3">SUM(D26:D27)</f>
        <v>31024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22460 SVEUČILIŠTE U SPLITU - POMORSKI FAKULTET</v>
      </c>
    </row>
    <row r="26" spans="1:8">
      <c r="A26" s="365">
        <v>61</v>
      </c>
      <c r="B26" s="364" t="s">
        <v>4804</v>
      </c>
      <c r="C26" s="350">
        <v>26025.31</v>
      </c>
      <c r="D26" s="350">
        <v>31024</v>
      </c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22460 SVEUČILIŠTE U SPLITU - POMORSKI FAKULTET</v>
      </c>
    </row>
    <row r="27" spans="1:8">
      <c r="A27" s="365">
        <v>63</v>
      </c>
      <c r="B27" s="364" t="s">
        <v>4805</v>
      </c>
      <c r="C27" s="350">
        <v>0</v>
      </c>
      <c r="D27" s="350">
        <v>0</v>
      </c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22460 SVEUČILIŠTE U SPLITU - POMORSKI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22460 SVEUČILIŠTE U SPLITU - POMORSKI FAKULTET</v>
      </c>
    </row>
    <row r="29" spans="1:8" ht="30">
      <c r="A29" s="365">
        <v>71</v>
      </c>
      <c r="B29" s="364" t="s">
        <v>4807</v>
      </c>
      <c r="C29" s="350">
        <v>0</v>
      </c>
      <c r="D29" s="350">
        <v>0</v>
      </c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22460 SVEUČILIŠTE U SPLITU - POMORSKI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4753681.7600000007</v>
      </c>
      <c r="D30" s="310">
        <f>+D31+D34+D36+D39+D50+D53</f>
        <v>4809231</v>
      </c>
      <c r="E30" s="310">
        <f>+E31+E34+E36+E39+E50+E53</f>
        <v>5476275</v>
      </c>
      <c r="F30" s="310">
        <f>+F31+F34+F36+F39+F50+F53</f>
        <v>5101694</v>
      </c>
      <c r="G30" s="310">
        <f>+G31+G34+G36+G39+G50+G53</f>
        <v>5119978</v>
      </c>
      <c r="H30" s="315" t="str">
        <f>'OPĆI DIO'!$C$1</f>
        <v>22460 SVEUČILIŠTE U SPLITU - POMORSKI FAKULTET</v>
      </c>
    </row>
    <row r="31" spans="1:8" s="348" customFormat="1">
      <c r="A31" s="367">
        <v>1</v>
      </c>
      <c r="B31" s="361" t="s">
        <v>4787</v>
      </c>
      <c r="C31" s="309">
        <f>+C32+C33</f>
        <v>3432509.29</v>
      </c>
      <c r="D31" s="309">
        <f t="shared" ref="D31" si="5">+D32+D33</f>
        <v>3772156</v>
      </c>
      <c r="E31" s="309">
        <f t="shared" ref="E31" si="6">+E32+E33</f>
        <v>4113869</v>
      </c>
      <c r="F31" s="309">
        <f t="shared" ref="F31" si="7">+F32+F33</f>
        <v>4132061</v>
      </c>
      <c r="G31" s="309">
        <f t="shared" ref="G31" si="8">+G32+G33</f>
        <v>4150345</v>
      </c>
      <c r="H31" s="315" t="str">
        <f>'OPĆI DIO'!$C$1</f>
        <v>22460 SVEUČILIŠTE U SPLITU - POMORSKI FAKULTET</v>
      </c>
    </row>
    <row r="32" spans="1:8">
      <c r="A32" s="365">
        <v>11</v>
      </c>
      <c r="B32" s="362" t="s">
        <v>4788</v>
      </c>
      <c r="C32" s="350">
        <v>3432509.29</v>
      </c>
      <c r="D32" s="350">
        <v>3772156</v>
      </c>
      <c r="E32" s="342">
        <f>SUMIF('Unos rashoda i izdataka'!$Q$3:$Q$501,$A32,'Unos rashoda i izdataka'!J$3:J$501)+SUMIF('Unos rashoda P4'!$A$3:$A$501,$A32,'Unos rashoda P4'!H$3:H$501)</f>
        <v>4113869</v>
      </c>
      <c r="F32" s="342">
        <f>SUMIF('Unos rashoda i izdataka'!$Q$3:$Q$501,$A32,'Unos rashoda i izdataka'!K$3:K$501)+SUMIF('Unos rashoda P4'!$A$3:$A$501,$A32,'Unos rashoda P4'!I$3:I$501)</f>
        <v>4132061</v>
      </c>
      <c r="G32" s="342">
        <f>SUMIF('Unos rashoda i izdataka'!$Q$3:$Q$501,$A32,'Unos rashoda i izdataka'!L$3:L$501)+SUMIF('Unos rashoda P4'!$A$3:$A$501,$A32,'Unos rashoda P4'!J$3:J$501)</f>
        <v>4150345</v>
      </c>
      <c r="H32" s="315" t="str">
        <f>'OPĆI DIO'!$C$1</f>
        <v>22460 SVEUČILIŠTE U SPLITU - POMORSKI FAKULTET</v>
      </c>
    </row>
    <row r="33" spans="1:8">
      <c r="A33" s="365">
        <v>12</v>
      </c>
      <c r="B33" s="363" t="s">
        <v>4789</v>
      </c>
      <c r="C33" s="350">
        <v>0</v>
      </c>
      <c r="D33" s="350">
        <v>0</v>
      </c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22460 SVEUČILIŠTE U SPLITU - POMORSKI FAKULTET</v>
      </c>
    </row>
    <row r="34" spans="1:8" s="348" customFormat="1">
      <c r="A34" s="367">
        <v>3</v>
      </c>
      <c r="B34" s="361" t="s">
        <v>4790</v>
      </c>
      <c r="C34" s="309">
        <f>+C35</f>
        <v>431738.46</v>
      </c>
      <c r="D34" s="309">
        <f t="shared" ref="D34:G34" si="9">+D35</f>
        <v>407924</v>
      </c>
      <c r="E34" s="309">
        <f t="shared" si="9"/>
        <v>622935</v>
      </c>
      <c r="F34" s="309">
        <f t="shared" si="9"/>
        <v>384633</v>
      </c>
      <c r="G34" s="309">
        <f t="shared" si="9"/>
        <v>384633</v>
      </c>
      <c r="H34" s="315" t="str">
        <f>'OPĆI DIO'!$C$1</f>
        <v>22460 SVEUČILIŠTE U SPLITU - POMORSKI FAKULTET</v>
      </c>
    </row>
    <row r="35" spans="1:8">
      <c r="A35" s="368">
        <v>31</v>
      </c>
      <c r="B35" s="364" t="s">
        <v>4791</v>
      </c>
      <c r="C35" s="350">
        <v>431738.46</v>
      </c>
      <c r="D35" s="350">
        <v>407924</v>
      </c>
      <c r="E35" s="342">
        <f>SUMIF('Unos rashoda i izdataka'!$Q$3:$Q$501,$A35,'Unos rashoda i izdataka'!J$3:J$501)+SUMIF('Unos rashoda P4'!$A$3:$A$501,$A35,'Unos rashoda P4'!H$3:H$501)-'B.2 RAČUN FINANC IF'!E13</f>
        <v>622935</v>
      </c>
      <c r="F35" s="342">
        <f>SUMIF('Unos rashoda i izdataka'!$Q$3:$Q$501,$A35,'Unos rashoda i izdataka'!K$3:K$501)+SUMIF('Unos rashoda P4'!$A$3:$A$501,$A35,'Unos rashoda P4'!I$3:I$501)-'B.2 RAČUN FINANC IF'!F13</f>
        <v>384633</v>
      </c>
      <c r="G35" s="342">
        <f>SUMIF('Unos rashoda i izdataka'!$Q$3:$Q$501,$A35,'Unos rashoda i izdataka'!L$3:L$501)+SUMIF('Unos rashoda P4'!$A$3:$A$501,$A35,'Unos rashoda P4'!J$3:J$501)-'B.2 RAČUN FINANC IF'!G13</f>
        <v>384633</v>
      </c>
      <c r="H35" s="315" t="str">
        <f>'OPĆI DIO'!$C$1</f>
        <v>22460 SVEUČILIŠTE U SPLITU - POMORSKI FAKULTET</v>
      </c>
    </row>
    <row r="36" spans="1:8" s="348" customFormat="1">
      <c r="A36" s="367">
        <v>4</v>
      </c>
      <c r="B36" s="361" t="s">
        <v>4792</v>
      </c>
      <c r="C36" s="309">
        <f>+C37+C38</f>
        <v>680649.36</v>
      </c>
      <c r="D36" s="309">
        <f t="shared" ref="D36:G36" si="10">+D37+D38</f>
        <v>577343</v>
      </c>
      <c r="E36" s="309">
        <f>+E37+E38</f>
        <v>716513</v>
      </c>
      <c r="F36" s="309">
        <f t="shared" si="10"/>
        <v>570000</v>
      </c>
      <c r="G36" s="309">
        <f t="shared" si="10"/>
        <v>570000</v>
      </c>
      <c r="H36" s="315" t="str">
        <f>'OPĆI DIO'!$C$1</f>
        <v>22460 SVEUČILIŠTE U SPLITU - POMORSKI FAKULTET</v>
      </c>
    </row>
    <row r="37" spans="1:8">
      <c r="A37" s="365">
        <v>41</v>
      </c>
      <c r="B37" s="364" t="s">
        <v>4793</v>
      </c>
      <c r="C37" s="350">
        <v>0</v>
      </c>
      <c r="D37" s="350">
        <v>0</v>
      </c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22460 SVEUČILIŠTE U SPLITU - POMORSKI FAKULTET</v>
      </c>
    </row>
    <row r="38" spans="1:8">
      <c r="A38" s="365">
        <v>43</v>
      </c>
      <c r="B38" s="364" t="s">
        <v>4794</v>
      </c>
      <c r="C38" s="350">
        <v>680649.36</v>
      </c>
      <c r="D38" s="350">
        <v>577343</v>
      </c>
      <c r="E38" s="342">
        <f>SUMIF('Unos rashoda i izdataka'!$Q$3:$Q$501,$A38,'Unos rashoda i izdataka'!J$3:J$501)+SUMIF('Unos rashoda P4'!$A$3:$A$501,$A38,'Unos rashoda P4'!H$3:H$501)</f>
        <v>716513</v>
      </c>
      <c r="F38" s="342">
        <f>SUMIF('Unos rashoda i izdataka'!$Q$3:$Q$501,$A38,'Unos rashoda i izdataka'!K$3:K$501)+SUMIF('Unos rashoda P4'!$A$3:$A$501,$A38,'Unos rashoda P4'!I$3:I$501)</f>
        <v>570000</v>
      </c>
      <c r="G38" s="342">
        <f>SUMIF('Unos rashoda i izdataka'!$Q$3:$Q$501,$A38,'Unos rashoda i izdataka'!L$3:L$501)+SUMIF('Unos rashoda P4'!$A$3:$A$501,$A38,'Unos rashoda P4'!J$3:J$501)</f>
        <v>570000</v>
      </c>
      <c r="H38" s="315" t="str">
        <f>'OPĆI DIO'!$C$1</f>
        <v>22460 SVEUČILIŠTE U SPLITU - POMORSKI FAKULTET</v>
      </c>
    </row>
    <row r="39" spans="1:8" s="348" customFormat="1">
      <c r="A39" s="367">
        <v>5</v>
      </c>
      <c r="B39" s="361" t="s">
        <v>4795</v>
      </c>
      <c r="C39" s="309">
        <f>SUM(C40:C49)</f>
        <v>196390.58</v>
      </c>
      <c r="D39" s="309">
        <f>SUM(D40:D49)</f>
        <v>20783</v>
      </c>
      <c r="E39" s="309">
        <f>SUM(E40:E49)</f>
        <v>22958</v>
      </c>
      <c r="F39" s="309">
        <f>SUM(F40:F49)</f>
        <v>15000</v>
      </c>
      <c r="G39" s="309">
        <f>SUM(G40:G49)</f>
        <v>15000</v>
      </c>
      <c r="H39" s="315" t="str">
        <f>'OPĆI DIO'!$C$1</f>
        <v>22460 SVEUČILIŠTE U SPLITU - POMORSKI FAKULTET</v>
      </c>
    </row>
    <row r="40" spans="1:8">
      <c r="A40" s="365">
        <v>51</v>
      </c>
      <c r="B40" s="364" t="s">
        <v>4796</v>
      </c>
      <c r="C40" s="350">
        <v>0</v>
      </c>
      <c r="D40" s="350">
        <v>0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22460 SVEUČILIŠTE U SPLITU - POMORSKI FAKULTET</v>
      </c>
    </row>
    <row r="41" spans="1:8">
      <c r="A41" s="365">
        <v>52</v>
      </c>
      <c r="B41" s="364" t="s">
        <v>4797</v>
      </c>
      <c r="C41" s="350">
        <v>196390.58</v>
      </c>
      <c r="D41" s="350">
        <v>20783</v>
      </c>
      <c r="E41" s="342">
        <f>SUMIF('Unos rashoda i izdataka'!$Q$3:$Q$501,$A41,'Unos rashoda i izdataka'!J$3:J$501)+SUMIF('Unos rashoda P4'!$A$3:$A$501,$A41,'Unos rashoda P4'!H$3:H$501)</f>
        <v>22958</v>
      </c>
      <c r="F41" s="342">
        <f>SUMIF('Unos rashoda i izdataka'!$Q$3:$Q$501,$A41,'Unos rashoda i izdataka'!K$3:K$501)+SUMIF('Unos rashoda P4'!$A$3:$A$501,$A41,'Unos rashoda P4'!I$3:I$501)</f>
        <v>15000</v>
      </c>
      <c r="G41" s="342">
        <f>SUMIF('Unos rashoda i izdataka'!$Q$3:$Q$501,$A41,'Unos rashoda i izdataka'!L$3:L$501)+SUMIF('Unos rashoda P4'!$A$3:$A$501,$A41,'Unos rashoda P4'!J$3:J$501)</f>
        <v>15000</v>
      </c>
      <c r="H41" s="315" t="str">
        <f>'OPĆI DIO'!$C$1</f>
        <v>22460 SVEUČILIŠTE U SPLITU - POMORSKI FAKULTET</v>
      </c>
    </row>
    <row r="42" spans="1:8">
      <c r="A42" s="365">
        <v>552</v>
      </c>
      <c r="B42" s="364" t="s">
        <v>4798</v>
      </c>
      <c r="C42" s="350">
        <v>0</v>
      </c>
      <c r="D42" s="350">
        <v>0</v>
      </c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22460 SVEUČILIŠTE U SPLITU - POMORSKI FAKULTET</v>
      </c>
    </row>
    <row r="43" spans="1:8">
      <c r="A43" s="365">
        <v>559</v>
      </c>
      <c r="B43" s="364" t="s">
        <v>4799</v>
      </c>
      <c r="C43" s="350">
        <v>0</v>
      </c>
      <c r="D43" s="350">
        <v>0</v>
      </c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22460 SVEUČILIŠTE U SPLITU - POMORSKI FAKULTET</v>
      </c>
    </row>
    <row r="44" spans="1:8">
      <c r="A44" s="365">
        <v>561</v>
      </c>
      <c r="B44" s="364" t="s">
        <v>4800</v>
      </c>
      <c r="C44" s="350">
        <v>0</v>
      </c>
      <c r="D44" s="350">
        <v>0</v>
      </c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22460 SVEUČILIŠTE U SPLITU - POMORSKI FAKULTET</v>
      </c>
    </row>
    <row r="45" spans="1:8" ht="20.25" customHeight="1">
      <c r="A45" s="365">
        <v>563</v>
      </c>
      <c r="B45" s="364" t="s">
        <v>4801</v>
      </c>
      <c r="C45" s="350">
        <v>0</v>
      </c>
      <c r="D45" s="350">
        <v>0</v>
      </c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22460 SVEUČILIŠTE U SPLITU - POMORSKI FAKULTET</v>
      </c>
    </row>
    <row r="46" spans="1:8" ht="30">
      <c r="A46" s="365">
        <v>573</v>
      </c>
      <c r="B46" s="364" t="s">
        <v>1020</v>
      </c>
      <c r="C46" s="350">
        <v>0</v>
      </c>
      <c r="D46" s="350">
        <v>0</v>
      </c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22460 SVEUČILIŠTE U SPLITU - POMORSKI FAKULTET</v>
      </c>
    </row>
    <row r="47" spans="1:8">
      <c r="A47" s="365">
        <v>575</v>
      </c>
      <c r="B47" s="364" t="s">
        <v>1021</v>
      </c>
      <c r="C47" s="350">
        <v>0</v>
      </c>
      <c r="D47" s="350">
        <v>0</v>
      </c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22460 SVEUČILIŠTE U SPLITU - POMORSKI FAKULTET</v>
      </c>
    </row>
    <row r="48" spans="1:8" ht="30">
      <c r="A48" s="369">
        <v>576</v>
      </c>
      <c r="B48" s="364" t="s">
        <v>4819</v>
      </c>
      <c r="C48" s="350">
        <v>0</v>
      </c>
      <c r="D48" s="350">
        <v>0</v>
      </c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22460 SVEUČILIŠTE U SPLITU - POMORSKI FAKULTET</v>
      </c>
    </row>
    <row r="49" spans="1:8">
      <c r="A49" s="365">
        <v>581</v>
      </c>
      <c r="B49" s="364" t="s">
        <v>4802</v>
      </c>
      <c r="C49" s="350">
        <v>0</v>
      </c>
      <c r="D49" s="350">
        <v>0</v>
      </c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22460 SVEUČILIŠTE U SPLITU - POMORSKI FAKULTET</v>
      </c>
    </row>
    <row r="50" spans="1:8" s="348" customFormat="1">
      <c r="A50" s="367">
        <v>6</v>
      </c>
      <c r="B50" s="361" t="s">
        <v>4803</v>
      </c>
      <c r="C50" s="309">
        <f>+C51+C52</f>
        <v>12394.07</v>
      </c>
      <c r="D50" s="309">
        <f t="shared" ref="D50:G50" si="11">+D51+D52</f>
        <v>31025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22460 SVEUČILIŠTE U SPLITU - POMORSKI FAKULTET</v>
      </c>
    </row>
    <row r="51" spans="1:8">
      <c r="A51" s="365">
        <v>61</v>
      </c>
      <c r="B51" s="364" t="s">
        <v>4804</v>
      </c>
      <c r="C51" s="350">
        <v>12394.07</v>
      </c>
      <c r="D51" s="350">
        <v>31025</v>
      </c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22460 SVEUČILIŠTE U SPLITU - POMORSKI FAKULTET</v>
      </c>
    </row>
    <row r="52" spans="1:8">
      <c r="A52" s="365">
        <v>63</v>
      </c>
      <c r="B52" s="364" t="s">
        <v>4805</v>
      </c>
      <c r="C52" s="350">
        <v>0</v>
      </c>
      <c r="D52" s="350">
        <v>0</v>
      </c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22460 SVEUČILIŠTE U SPLITU - POMORSKI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22460 SVEUČILIŠTE U SPLITU - POMORSKI FAKULTET</v>
      </c>
    </row>
    <row r="54" spans="1:8" ht="30">
      <c r="A54" s="365">
        <v>71</v>
      </c>
      <c r="B54" s="364" t="s">
        <v>4807</v>
      </c>
      <c r="C54" s="350">
        <v>0</v>
      </c>
      <c r="D54" s="350">
        <v>0</v>
      </c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22460 SVEUČILIŠTE U SPLITU - POMORSKI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0</v>
      </c>
      <c r="D5" s="354">
        <f t="shared" si="0"/>
        <v>0</v>
      </c>
      <c r="E5" s="354">
        <f>+E6+E15+E21+E28+E38+E45+E52+E59+E66+E75</f>
        <v>5460275</v>
      </c>
      <c r="F5" s="354">
        <f t="shared" ref="F5:G5" si="1">+F6+F15+F21+F28+F38+F45+F52+F59+F66+F75</f>
        <v>5086694</v>
      </c>
      <c r="G5" s="354">
        <f t="shared" si="1"/>
        <v>5104978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22460 SVEUČILIŠTE U SPLITU - POMORSKI FAKULTET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22460 SVEUČILIŠTE U SPLITU - POMORSKI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22460 SVEUČILIŠTE U SPLITU - POMORSKI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22460 SVEUČILIŠTE U SPLITU - POMORSKI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22460 SVEUČILIŠTE U SPLITU - POMORSKI FAKULTET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22460 SVEUČILIŠTE U SPLITU - POMORSKI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22460 SVEUČILIŠTE U SPLITU - POMORSKI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22460 SVEUČILIŠTE U SPLITU - POMORSKI FAKULTET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22460 SVEUČILIŠTE U SPLITU - POMORSKI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22460 SVEUČILIŠTE U SPLITU - POMORSKI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22460 SVEUČILIŠTE U SPLITU - POMORSKI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22460 SVEUČILIŠTE U SPLITU - POMORSKI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22460 SVEUČILIŠTE U SPLITU - POMORSKI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22460 SVEUČILIŠTE U SPLITU - POMORSKI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22460 SVEUČILIŠTE U SPLITU - POMORSKI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22460 SVEUČILIŠTE U SPLITU - POMORSKI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22460 SVEUČILIŠTE U SPLITU - POMORSKI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22460 SVEUČILIŠTE U SPLITU - POMORSKI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22460 SVEUČILIŠTE U SPLITU - POMORSKI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22460 SVEUČILIŠTE U SPLITU - POMORSKI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22460 SVEUČILIŠTE U SPLITU - POMORSKI FAKULTET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22460 SVEUČILIŠTE U SPLITU - POMORSKI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22460 SVEUČILIŠTE U SPLITU - POMORSKI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22460 SVEUČILIŠTE U SPLITU - POMORSKI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22460 SVEUČILIŠTE U SPLITU - POMORSKI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22460 SVEUČILIŠTE U SPLITU - POMORSKI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22460 SVEUČILIŠTE U SPLITU - POMORSKI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22460 SVEUČILIŠTE U SPLITU - POMORSKI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22460 SVEUČILIŠTE U SPLITU - POMORSKI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22460 SVEUČILIŠTE U SPLITU - POMORSKI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22460 SVEUČILIŠTE U SPLITU - POMORSKI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22460 SVEUČILIŠTE U SPLITU - POMORSKI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22460 SVEUČILIŠTE U SPLITU - POMORSKI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22460 SVEUČILIŠTE U SPLITU - POMORSKI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22460 SVEUČILIŠTE U SPLITU - POMORSKI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22460 SVEUČILIŠTE U SPLITU - POMORSKI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22460 SVEUČILIŠTE U SPLITU - POMORSKI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22460 SVEUČILIŠTE U SPLITU - POMORSKI FAKULTET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22460 SVEUČILIŠTE U SPLITU - POMORSKI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22460 SVEUČILIŠTE U SPLITU - POMORSKI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22460 SVEUČILIŠTE U SPLITU - POMORSKI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22460 SVEUČILIŠTE U SPLITU - POMORSKI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22460 SVEUČILIŠTE U SPLITU - POMORSKI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22460 SVEUČILIŠTE U SPLITU - POMORSKI FAKULTET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22460 SVEUČILIŠTE U SPLITU - POMORSKI FAKULTET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22460 SVEUČILIŠTE U SPLITU - POMORSKI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22460 SVEUČILIŠTE U SPLITU - POMORSKI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22460 SVEUČILIŠTE U SPLITU - POMORSKI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22460 SVEUČILIŠTE U SPLITU - POMORSKI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22460 SVEUČILIŠTE U SPLITU - POMORSKI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22460 SVEUČILIŠTE U SPLITU - POMORSKI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22460 SVEUČILIŠTE U SPLITU - POMORSKI FAKULTET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22460 SVEUČILIŠTE U SPLITU - POMORSKI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22460 SVEUČILIŠTE U SPLITU - POMORSKI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22460 SVEUČILIŠTE U SPLITU - POMORSKI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22460 SVEUČILIŠTE U SPLITU - POMORSKI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22460 SVEUČILIŠTE U SPLITU - POMORSKI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22460 SVEUČILIŠTE U SPLITU - POMORSKI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22460 SVEUČILIŠTE U SPLITU - POMORSKI FAKULTET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22460 SVEUČILIŠTE U SPLITU - POMORSKI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5460275</v>
      </c>
      <c r="F66" s="233">
        <f>SUM(F67:F74)</f>
        <v>5086694</v>
      </c>
      <c r="G66" s="233">
        <f>SUM(G67:G74)</f>
        <v>5104978</v>
      </c>
      <c r="H66" s="315" t="str">
        <f>'OPĆI DIO'!$C$1</f>
        <v>22460 SVEUČILIŠTE U SPLITU - POMORSKI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22460 SVEUČILIŠTE U SPLITU - POMORSKI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22460 SVEUČILIŠTE U SPLITU - POMORSKI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22460 SVEUČILIŠTE U SPLITU - POMORSKI FAKULTET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5460275</v>
      </c>
      <c r="F70" s="349">
        <f>SUMIF('Unos rashoda i izdataka'!$R$3:$R$501,'A.3 RASHODI FUNK'!$A70,'Unos rashoda i izdataka'!K$3:K$501)+SUMIF('Unos rashoda P4'!$T$3:$T$501,'A.3 RASHODI FUNK'!$A70,'Unos rashoda P4'!I$3:I$501)</f>
        <v>5086694</v>
      </c>
      <c r="G70" s="349">
        <f>SUMIF('Unos rashoda i izdataka'!$R$3:$R$501,'A.3 RASHODI FUNK'!$A70,'Unos rashoda i izdataka'!L$3:L$501)+SUMIF('Unos rashoda P4'!$T$3:$T$501,'A.3 RASHODI FUNK'!$A70,'Unos rashoda P4'!J$3:J$501)</f>
        <v>5104978</v>
      </c>
      <c r="H70" s="315" t="str">
        <f>'OPĆI DIO'!$C$1</f>
        <v>22460 SVEUČILIŠTE U SPLITU - POMORSKI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22460 SVEUČILIŠTE U SPLITU - POMORSKI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22460 SVEUČILIŠTE U SPLITU - POMORSKI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22460 SVEUČILIŠTE U SPLITU - POMORSKI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22460 SVEUČILIŠTE U SPLITU - POMORSKI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22460 SVEUČILIŠTE U SPLITU - POMORSKI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22460 SVEUČILIŠTE U SPLITU - POMORSKI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22460 SVEUČILIŠTE U SPLITU - POMORSKI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22460 SVEUČILIŠTE U SPLITU - POMORSKI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22460 SVEUČILIŠTE U SPLITU - POMORSKI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22460 SVEUČILIŠTE U SPLITU - POMORSKI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22460 SVEUČILIŠTE U SPLITU - POMORSKI FAKULTET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22460 SVEUČILIŠTE U SPLITU - POMORSKI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22460 SVEUČILIŠTE U SPLITU - POMORSKI FAKULTET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22460 SVEUČILIŠTE U SPLITU - POMORSKI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22460 SVEUČILIŠTE U SPLITU - POMORSKI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22460 SVEUČILIŠTE U SPLITU - POMORSKI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22460 SVEUČILIŠTE U SPLITU - POMORSKI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22460 SVEUČILIŠTE U SPLITU - POMORSKI FAKULTET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22460 SVEUČILIŠTE U SPLITU - POMORSKI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22460 SVEUČILIŠTE U SPLITU - POMORSKI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22460 SVEUČILIŠTE U SPLITU - POMORSKI FAKULTET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22460 SVEUČILIŠTE U SPLITU - POMORSKI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tabSelected="1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22460 SVEUČILIŠTE U SPLITU - POMORSKI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22460 SVEUČILIŠTE U SPLITU - POMORSKI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22460 SVEUČILIŠTE U SPLITU - POMORSKI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22460 SVEUČILIŠTE U SPLITU - POMORSKI FAKULTET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22460 SVEUČILIŠTE U SPLITU - POMORSKI FAKULTET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22460 SVEUČILIŠTE U SPLITU - POMORSKI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22460 SVEUČILIŠTE U SPLITU - POMORSKI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22460 SVEUČILIŠTE U SPLITU - POMORSKI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22460 SVEUČILIŠTE U SPLITU - POMORSKI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310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 filterMode="1"/>
  <dimension ref="A1:B869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02" sqref="B302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 hidden="1">
      <c r="A2" s="136" t="s">
        <v>689</v>
      </c>
      <c r="B2" s="137"/>
    </row>
    <row r="3" spans="1:2" hidden="1">
      <c r="A3" s="237" t="s">
        <v>764</v>
      </c>
      <c r="B3" s="238" t="s">
        <v>485</v>
      </c>
    </row>
    <row r="4" spans="1:2" hidden="1">
      <c r="A4" s="239" t="s">
        <v>772</v>
      </c>
      <c r="B4" s="240" t="s">
        <v>773</v>
      </c>
    </row>
    <row r="5" spans="1:2" hidden="1">
      <c r="A5" s="241" t="s">
        <v>4056</v>
      </c>
      <c r="B5" s="242" t="s">
        <v>4057</v>
      </c>
    </row>
    <row r="6" spans="1:2" hidden="1">
      <c r="A6" s="243" t="s">
        <v>4114</v>
      </c>
      <c r="B6" s="244" t="s">
        <v>4115</v>
      </c>
    </row>
    <row r="7" spans="1:2" hidden="1">
      <c r="A7" s="243" t="s">
        <v>4116</v>
      </c>
      <c r="B7" s="244" t="s">
        <v>4117</v>
      </c>
    </row>
    <row r="8" spans="1:2" hidden="1">
      <c r="A8" s="243" t="s">
        <v>4118</v>
      </c>
      <c r="B8" s="244" t="s">
        <v>4119</v>
      </c>
    </row>
    <row r="9" spans="1:2" hidden="1">
      <c r="A9" s="243" t="s">
        <v>4120</v>
      </c>
      <c r="B9" s="244" t="s">
        <v>4121</v>
      </c>
    </row>
    <row r="10" spans="1:2" hidden="1">
      <c r="A10" s="243" t="s">
        <v>4122</v>
      </c>
      <c r="B10" s="244" t="s">
        <v>4123</v>
      </c>
    </row>
    <row r="11" spans="1:2" hidden="1">
      <c r="A11" s="241" t="s">
        <v>791</v>
      </c>
      <c r="B11" s="242" t="s">
        <v>1213</v>
      </c>
    </row>
    <row r="12" spans="1:2" hidden="1">
      <c r="A12" s="243" t="s">
        <v>963</v>
      </c>
      <c r="B12" s="244" t="s">
        <v>964</v>
      </c>
    </row>
    <row r="13" spans="1:2" ht="15.75" hidden="1" customHeight="1">
      <c r="A13" s="243" t="s">
        <v>965</v>
      </c>
      <c r="B13" s="244" t="s">
        <v>966</v>
      </c>
    </row>
    <row r="14" spans="1:2" hidden="1">
      <c r="A14" s="243" t="s">
        <v>967</v>
      </c>
      <c r="B14" s="244" t="s">
        <v>968</v>
      </c>
    </row>
    <row r="15" spans="1:2" hidden="1">
      <c r="A15" s="243" t="s">
        <v>969</v>
      </c>
      <c r="B15" s="244" t="s">
        <v>250</v>
      </c>
    </row>
    <row r="16" spans="1:2" hidden="1">
      <c r="A16" s="243" t="s">
        <v>970</v>
      </c>
      <c r="B16" s="244" t="s">
        <v>971</v>
      </c>
    </row>
    <row r="17" spans="1:2" hidden="1">
      <c r="A17" s="243" t="s">
        <v>973</v>
      </c>
      <c r="B17" s="244" t="s">
        <v>974</v>
      </c>
    </row>
    <row r="18" spans="1:2" hidden="1">
      <c r="A18" s="243" t="s">
        <v>975</v>
      </c>
      <c r="B18" s="244" t="s">
        <v>976</v>
      </c>
    </row>
    <row r="19" spans="1:2" hidden="1">
      <c r="A19" s="241" t="s">
        <v>4069</v>
      </c>
      <c r="B19" s="242" t="s">
        <v>4070</v>
      </c>
    </row>
    <row r="20" spans="1:2" hidden="1">
      <c r="A20" s="243" t="s">
        <v>4124</v>
      </c>
      <c r="B20" s="244" t="s">
        <v>4125</v>
      </c>
    </row>
    <row r="21" spans="1:2" hidden="1">
      <c r="A21" s="243" t="s">
        <v>4126</v>
      </c>
      <c r="B21" s="244" t="s">
        <v>4127</v>
      </c>
    </row>
    <row r="22" spans="1:2" hidden="1">
      <c r="A22" s="243" t="s">
        <v>4128</v>
      </c>
      <c r="B22" s="244" t="s">
        <v>4129</v>
      </c>
    </row>
    <row r="23" spans="1:2" hidden="1">
      <c r="A23" s="241" t="s">
        <v>1555</v>
      </c>
      <c r="B23" s="242" t="s">
        <v>1556</v>
      </c>
    </row>
    <row r="24" spans="1:2" hidden="1">
      <c r="A24" s="243" t="s">
        <v>4130</v>
      </c>
      <c r="B24" s="244" t="s">
        <v>4131</v>
      </c>
    </row>
    <row r="25" spans="1:2" hidden="1">
      <c r="A25" s="243" t="s">
        <v>4132</v>
      </c>
      <c r="B25" s="244" t="s">
        <v>4133</v>
      </c>
    </row>
    <row r="26" spans="1:2" hidden="1">
      <c r="A26" s="243" t="s">
        <v>4134</v>
      </c>
      <c r="B26" s="244" t="s">
        <v>4135</v>
      </c>
    </row>
    <row r="27" spans="1:2" hidden="1">
      <c r="A27" s="243" t="s">
        <v>4136</v>
      </c>
      <c r="B27" s="244" t="s">
        <v>4137</v>
      </c>
    </row>
    <row r="28" spans="1:2" hidden="1">
      <c r="A28" s="241" t="s">
        <v>786</v>
      </c>
      <c r="B28" s="242" t="s">
        <v>829</v>
      </c>
    </row>
    <row r="29" spans="1:2" hidden="1">
      <c r="A29" s="243" t="s">
        <v>954</v>
      </c>
      <c r="B29" s="244" t="s">
        <v>745</v>
      </c>
    </row>
    <row r="30" spans="1:2" hidden="1">
      <c r="A30" s="243" t="s">
        <v>955</v>
      </c>
      <c r="B30" s="244" t="s">
        <v>956</v>
      </c>
    </row>
    <row r="31" spans="1:2" hidden="1">
      <c r="A31" s="243" t="s">
        <v>957</v>
      </c>
      <c r="B31" s="244" t="s">
        <v>958</v>
      </c>
    </row>
    <row r="32" spans="1:2" hidden="1">
      <c r="A32" s="243" t="s">
        <v>961</v>
      </c>
      <c r="B32" s="244" t="s">
        <v>962</v>
      </c>
    </row>
    <row r="33" spans="1:2" hidden="1">
      <c r="A33" s="243" t="s">
        <v>1036</v>
      </c>
      <c r="B33" s="244" t="s">
        <v>980</v>
      </c>
    </row>
    <row r="34" spans="1:2" hidden="1">
      <c r="A34" s="243" t="s">
        <v>1563</v>
      </c>
      <c r="B34" s="244" t="s">
        <v>1564</v>
      </c>
    </row>
    <row r="35" spans="1:2" hidden="1">
      <c r="A35" s="239" t="s">
        <v>43</v>
      </c>
      <c r="B35" s="240" t="s">
        <v>44</v>
      </c>
    </row>
    <row r="36" spans="1:2" hidden="1">
      <c r="A36" s="241" t="s">
        <v>91</v>
      </c>
      <c r="B36" s="242" t="s">
        <v>1296</v>
      </c>
    </row>
    <row r="37" spans="1:2" hidden="1">
      <c r="A37" s="243" t="s">
        <v>690</v>
      </c>
      <c r="B37" s="244" t="s">
        <v>691</v>
      </c>
    </row>
    <row r="38" spans="1:2" hidden="1">
      <c r="A38" s="243" t="s">
        <v>1037</v>
      </c>
      <c r="B38" s="244" t="s">
        <v>1038</v>
      </c>
    </row>
    <row r="39" spans="1:2" hidden="1">
      <c r="A39" s="243" t="s">
        <v>1039</v>
      </c>
      <c r="B39" s="244" t="s">
        <v>1040</v>
      </c>
    </row>
    <row r="40" spans="1:2" hidden="1">
      <c r="A40" s="243" t="s">
        <v>1565</v>
      </c>
      <c r="B40" s="244" t="s">
        <v>1566</v>
      </c>
    </row>
    <row r="41" spans="1:2" hidden="1">
      <c r="A41" s="243" t="s">
        <v>1567</v>
      </c>
      <c r="B41" s="244" t="s">
        <v>1568</v>
      </c>
    </row>
    <row r="42" spans="1:2" hidden="1">
      <c r="A42" s="243" t="s">
        <v>1569</v>
      </c>
      <c r="B42" s="244" t="s">
        <v>1570</v>
      </c>
    </row>
    <row r="43" spans="1:2" hidden="1">
      <c r="A43" s="243" t="s">
        <v>1571</v>
      </c>
      <c r="B43" s="244" t="s">
        <v>1572</v>
      </c>
    </row>
    <row r="44" spans="1:2" hidden="1">
      <c r="A44" s="243" t="s">
        <v>1573</v>
      </c>
      <c r="B44" s="244" t="s">
        <v>1574</v>
      </c>
    </row>
    <row r="45" spans="1:2" hidden="1">
      <c r="A45" s="243" t="s">
        <v>1575</v>
      </c>
      <c r="B45" s="244" t="s">
        <v>1576</v>
      </c>
    </row>
    <row r="46" spans="1:2" hidden="1">
      <c r="A46" s="243" t="s">
        <v>1577</v>
      </c>
      <c r="B46" s="244" t="s">
        <v>1578</v>
      </c>
    </row>
    <row r="47" spans="1:2" hidden="1">
      <c r="A47" s="243" t="s">
        <v>1579</v>
      </c>
      <c r="B47" s="244" t="s">
        <v>1580</v>
      </c>
    </row>
    <row r="48" spans="1:2" hidden="1">
      <c r="A48" s="243" t="s">
        <v>1581</v>
      </c>
      <c r="B48" s="244" t="s">
        <v>1582</v>
      </c>
    </row>
    <row r="49" spans="1:2" hidden="1">
      <c r="A49" s="243" t="s">
        <v>2020</v>
      </c>
      <c r="B49" s="244" t="s">
        <v>2021</v>
      </c>
    </row>
    <row r="50" spans="1:2" hidden="1">
      <c r="A50" s="243" t="s">
        <v>2022</v>
      </c>
      <c r="B50" s="244" t="s">
        <v>2023</v>
      </c>
    </row>
    <row r="51" spans="1:2" hidden="1">
      <c r="A51" s="243" t="s">
        <v>2024</v>
      </c>
      <c r="B51" s="244" t="s">
        <v>2025</v>
      </c>
    </row>
    <row r="52" spans="1:2" hidden="1">
      <c r="A52" s="243" t="s">
        <v>2026</v>
      </c>
      <c r="B52" s="244" t="s">
        <v>2027</v>
      </c>
    </row>
    <row r="53" spans="1:2" hidden="1">
      <c r="A53" s="243" t="s">
        <v>4138</v>
      </c>
      <c r="B53" s="244" t="s">
        <v>4139</v>
      </c>
    </row>
    <row r="54" spans="1:2" hidden="1">
      <c r="A54" s="243" t="s">
        <v>4140</v>
      </c>
      <c r="B54" s="244" t="s">
        <v>4141</v>
      </c>
    </row>
    <row r="55" spans="1:2" hidden="1">
      <c r="A55" s="243" t="s">
        <v>4142</v>
      </c>
      <c r="B55" s="244" t="s">
        <v>4143</v>
      </c>
    </row>
    <row r="56" spans="1:2" hidden="1">
      <c r="A56" s="243" t="s">
        <v>4144</v>
      </c>
      <c r="B56" s="244" t="s">
        <v>1040</v>
      </c>
    </row>
    <row r="57" spans="1:2" hidden="1">
      <c r="A57" s="243" t="s">
        <v>4145</v>
      </c>
      <c r="B57" s="244" t="s">
        <v>4146</v>
      </c>
    </row>
    <row r="58" spans="1:2" hidden="1">
      <c r="A58" s="243" t="s">
        <v>4147</v>
      </c>
      <c r="B58" s="244" t="s">
        <v>4148</v>
      </c>
    </row>
    <row r="59" spans="1:2" hidden="1">
      <c r="A59" s="243" t="s">
        <v>4149</v>
      </c>
      <c r="B59" s="244" t="s">
        <v>4150</v>
      </c>
    </row>
    <row r="60" spans="1:2" hidden="1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 hidden="1">
      <c r="A62" s="243" t="s">
        <v>4155</v>
      </c>
      <c r="B62" s="244" t="s">
        <v>1088</v>
      </c>
    </row>
    <row r="63" spans="1:2" hidden="1">
      <c r="A63" s="243" t="s">
        <v>4156</v>
      </c>
      <c r="B63" s="244" t="s">
        <v>4157</v>
      </c>
    </row>
    <row r="64" spans="1:2" hidden="1">
      <c r="A64" s="241" t="s">
        <v>116</v>
      </c>
      <c r="B64" s="242" t="s">
        <v>1297</v>
      </c>
    </row>
    <row r="65" spans="1:2" hidden="1">
      <c r="A65" s="243" t="s">
        <v>692</v>
      </c>
      <c r="B65" s="244" t="s">
        <v>693</v>
      </c>
    </row>
    <row r="66" spans="1:2" hidden="1">
      <c r="A66" s="243" t="s">
        <v>1042</v>
      </c>
      <c r="B66" s="244" t="s">
        <v>1043</v>
      </c>
    </row>
    <row r="67" spans="1:2" hidden="1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 hidden="1">
      <c r="A69" s="243" t="s">
        <v>1048</v>
      </c>
      <c r="B69" s="244" t="s">
        <v>1049</v>
      </c>
    </row>
    <row r="70" spans="1:2" hidden="1">
      <c r="A70" s="243" t="s">
        <v>1050</v>
      </c>
      <c r="B70" s="244" t="s">
        <v>1051</v>
      </c>
    </row>
    <row r="71" spans="1:2" hidden="1">
      <c r="A71" s="243" t="s">
        <v>1052</v>
      </c>
      <c r="B71" s="244" t="s">
        <v>1053</v>
      </c>
    </row>
    <row r="72" spans="1:2" hidden="1">
      <c r="A72" s="243" t="s">
        <v>1054</v>
      </c>
      <c r="B72" s="244" t="s">
        <v>1055</v>
      </c>
    </row>
    <row r="73" spans="1:2" hidden="1">
      <c r="A73" s="243" t="s">
        <v>1056</v>
      </c>
      <c r="B73" s="244" t="s">
        <v>1057</v>
      </c>
    </row>
    <row r="74" spans="1:2" hidden="1">
      <c r="A74" s="243" t="s">
        <v>1058</v>
      </c>
      <c r="B74" s="244" t="s">
        <v>1059</v>
      </c>
    </row>
    <row r="75" spans="1:2" hidden="1">
      <c r="A75" s="243" t="s">
        <v>1060</v>
      </c>
      <c r="B75" s="244" t="s">
        <v>1061</v>
      </c>
    </row>
    <row r="76" spans="1:2" hidden="1">
      <c r="A76" s="243" t="s">
        <v>1062</v>
      </c>
      <c r="B76" s="244" t="s">
        <v>1063</v>
      </c>
    </row>
    <row r="77" spans="1:2" hidden="1">
      <c r="A77" s="243" t="s">
        <v>1583</v>
      </c>
      <c r="B77" s="244" t="s">
        <v>1584</v>
      </c>
    </row>
    <row r="78" spans="1:2" hidden="1">
      <c r="A78" s="243" t="s">
        <v>1585</v>
      </c>
      <c r="B78" s="244" t="s">
        <v>1586</v>
      </c>
    </row>
    <row r="79" spans="1:2" hidden="1">
      <c r="A79" s="243" t="s">
        <v>1587</v>
      </c>
      <c r="B79" s="244" t="s">
        <v>1588</v>
      </c>
    </row>
    <row r="80" spans="1:2" hidden="1">
      <c r="A80" s="243" t="s">
        <v>1589</v>
      </c>
      <c r="B80" s="244" t="s">
        <v>1590</v>
      </c>
    </row>
    <row r="81" spans="1:2" hidden="1">
      <c r="A81" s="243" t="s">
        <v>1591</v>
      </c>
      <c r="B81" s="244" t="s">
        <v>1592</v>
      </c>
    </row>
    <row r="82" spans="1:2" hidden="1">
      <c r="A82" s="243" t="s">
        <v>1593</v>
      </c>
      <c r="B82" s="244" t="s">
        <v>1594</v>
      </c>
    </row>
    <row r="83" spans="1:2" hidden="1">
      <c r="A83" s="243" t="s">
        <v>1595</v>
      </c>
      <c r="B83" s="244" t="s">
        <v>1596</v>
      </c>
    </row>
    <row r="84" spans="1:2" hidden="1">
      <c r="A84" s="243" t="s">
        <v>1597</v>
      </c>
      <c r="B84" s="244" t="s">
        <v>1598</v>
      </c>
    </row>
    <row r="85" spans="1:2" hidden="1">
      <c r="A85" s="243" t="s">
        <v>1599</v>
      </c>
      <c r="B85" s="244" t="s">
        <v>1600</v>
      </c>
    </row>
    <row r="86" spans="1:2" hidden="1">
      <c r="A86" s="243" t="s">
        <v>1601</v>
      </c>
      <c r="B86" s="244" t="s">
        <v>1602</v>
      </c>
    </row>
    <row r="87" spans="1:2" hidden="1">
      <c r="A87" s="243" t="s">
        <v>1603</v>
      </c>
      <c r="B87" s="244" t="s">
        <v>1604</v>
      </c>
    </row>
    <row r="88" spans="1:2" hidden="1">
      <c r="A88" s="243" t="s">
        <v>1605</v>
      </c>
      <c r="B88" s="244" t="s">
        <v>1606</v>
      </c>
    </row>
    <row r="89" spans="1:2" hidden="1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 hidden="1">
      <c r="A92" s="243" t="s">
        <v>1613</v>
      </c>
      <c r="B92" s="244" t="s">
        <v>1614</v>
      </c>
    </row>
    <row r="93" spans="1:2" hidden="1">
      <c r="A93" s="243" t="s">
        <v>1615</v>
      </c>
      <c r="B93" s="244" t="s">
        <v>1616</v>
      </c>
    </row>
    <row r="94" spans="1:2" hidden="1">
      <c r="A94" s="243" t="s">
        <v>1617</v>
      </c>
      <c r="B94" s="244" t="s">
        <v>1618</v>
      </c>
    </row>
    <row r="95" spans="1:2" hidden="1">
      <c r="A95" s="243" t="s">
        <v>1619</v>
      </c>
      <c r="B95" s="244" t="s">
        <v>1620</v>
      </c>
    </row>
    <row r="96" spans="1:2" hidden="1">
      <c r="A96" s="243" t="s">
        <v>1621</v>
      </c>
      <c r="B96" s="244" t="s">
        <v>1622</v>
      </c>
    </row>
    <row r="97" spans="1:2" hidden="1">
      <c r="A97" s="243" t="s">
        <v>1623</v>
      </c>
      <c r="B97" s="244" t="s">
        <v>1624</v>
      </c>
    </row>
    <row r="98" spans="1:2" hidden="1">
      <c r="A98" s="243" t="s">
        <v>1625</v>
      </c>
      <c r="B98" s="244" t="s">
        <v>1626</v>
      </c>
    </row>
    <row r="99" spans="1:2" hidden="1">
      <c r="A99" s="243" t="s">
        <v>1627</v>
      </c>
      <c r="B99" s="244" t="s">
        <v>1628</v>
      </c>
    </row>
    <row r="100" spans="1:2" hidden="1">
      <c r="A100" s="243" t="s">
        <v>1629</v>
      </c>
      <c r="B100" s="244" t="s">
        <v>1630</v>
      </c>
    </row>
    <row r="101" spans="1:2" hidden="1">
      <c r="A101" s="243" t="s">
        <v>1631</v>
      </c>
      <c r="B101" s="244" t="s">
        <v>1632</v>
      </c>
    </row>
    <row r="102" spans="1:2" hidden="1">
      <c r="A102" s="243" t="s">
        <v>1633</v>
      </c>
      <c r="B102" s="244" t="s">
        <v>1634</v>
      </c>
    </row>
    <row r="103" spans="1:2" hidden="1">
      <c r="A103" s="243" t="s">
        <v>1635</v>
      </c>
      <c r="B103" s="244" t="s">
        <v>1636</v>
      </c>
    </row>
    <row r="104" spans="1:2" hidden="1">
      <c r="A104" s="243" t="s">
        <v>1637</v>
      </c>
      <c r="B104" s="244" t="s">
        <v>1638</v>
      </c>
    </row>
    <row r="105" spans="1:2" hidden="1">
      <c r="A105" s="243" t="s">
        <v>1639</v>
      </c>
      <c r="B105" s="244" t="s">
        <v>1640</v>
      </c>
    </row>
    <row r="106" spans="1:2" hidden="1">
      <c r="A106" s="243" t="s">
        <v>1641</v>
      </c>
      <c r="B106" s="244" t="s">
        <v>1642</v>
      </c>
    </row>
    <row r="107" spans="1:2" hidden="1">
      <c r="A107" s="243" t="s">
        <v>1643</v>
      </c>
      <c r="B107" s="244" t="s">
        <v>1644</v>
      </c>
    </row>
    <row r="108" spans="1:2" hidden="1">
      <c r="A108" s="243" t="s">
        <v>1645</v>
      </c>
      <c r="B108" s="244" t="s">
        <v>1646</v>
      </c>
    </row>
    <row r="109" spans="1:2" hidden="1">
      <c r="A109" s="243" t="s">
        <v>1647</v>
      </c>
      <c r="B109" s="244" t="s">
        <v>1648</v>
      </c>
    </row>
    <row r="110" spans="1:2" hidden="1">
      <c r="A110" s="243" t="s">
        <v>1649</v>
      </c>
      <c r="B110" s="244" t="s">
        <v>1650</v>
      </c>
    </row>
    <row r="111" spans="1:2" hidden="1">
      <c r="A111" s="243" t="s">
        <v>2028</v>
      </c>
      <c r="B111" s="244" t="s">
        <v>2029</v>
      </c>
    </row>
    <row r="112" spans="1:2" hidden="1">
      <c r="A112" s="243" t="s">
        <v>2030</v>
      </c>
      <c r="B112" s="244" t="s">
        <v>2031</v>
      </c>
    </row>
    <row r="113" spans="1:2" hidden="1">
      <c r="A113" s="243" t="s">
        <v>2032</v>
      </c>
      <c r="B113" s="244" t="s">
        <v>2033</v>
      </c>
    </row>
    <row r="114" spans="1:2" hidden="1">
      <c r="A114" s="243" t="s">
        <v>2034</v>
      </c>
      <c r="B114" s="244" t="s">
        <v>2035</v>
      </c>
    </row>
    <row r="115" spans="1:2" hidden="1">
      <c r="A115" s="243" t="s">
        <v>2036</v>
      </c>
      <c r="B115" s="244" t="s">
        <v>2037</v>
      </c>
    </row>
    <row r="116" spans="1:2" hidden="1">
      <c r="A116" s="243" t="s">
        <v>2038</v>
      </c>
      <c r="B116" s="244" t="s">
        <v>1844</v>
      </c>
    </row>
    <row r="117" spans="1:2" hidden="1">
      <c r="A117" s="243" t="s">
        <v>2039</v>
      </c>
      <c r="B117" s="244" t="s">
        <v>2040</v>
      </c>
    </row>
    <row r="118" spans="1:2" hidden="1">
      <c r="A118" s="243" t="s">
        <v>2041</v>
      </c>
      <c r="B118" s="244" t="s">
        <v>2042</v>
      </c>
    </row>
    <row r="119" spans="1:2" hidden="1">
      <c r="A119" s="243" t="s">
        <v>2043</v>
      </c>
      <c r="B119" s="244" t="s">
        <v>2044</v>
      </c>
    </row>
    <row r="120" spans="1:2" hidden="1">
      <c r="A120" s="243" t="s">
        <v>2045</v>
      </c>
      <c r="B120" s="244" t="s">
        <v>2046</v>
      </c>
    </row>
    <row r="121" spans="1:2" hidden="1">
      <c r="A121" s="243" t="s">
        <v>2047</v>
      </c>
      <c r="B121" s="244" t="s">
        <v>2048</v>
      </c>
    </row>
    <row r="122" spans="1:2" hidden="1">
      <c r="A122" s="243" t="s">
        <v>2049</v>
      </c>
      <c r="B122" s="244" t="s">
        <v>2050</v>
      </c>
    </row>
    <row r="123" spans="1:2" hidden="1">
      <c r="A123" s="243" t="s">
        <v>2051</v>
      </c>
      <c r="B123" s="244" t="s">
        <v>2052</v>
      </c>
    </row>
    <row r="124" spans="1:2" hidden="1">
      <c r="A124" s="243" t="s">
        <v>2053</v>
      </c>
      <c r="B124" s="244" t="s">
        <v>2054</v>
      </c>
    </row>
    <row r="125" spans="1:2" hidden="1">
      <c r="A125" s="243" t="s">
        <v>2055</v>
      </c>
      <c r="B125" s="244" t="s">
        <v>2056</v>
      </c>
    </row>
    <row r="126" spans="1:2" hidden="1">
      <c r="A126" s="243" t="s">
        <v>4158</v>
      </c>
      <c r="B126" s="244" t="s">
        <v>4159</v>
      </c>
    </row>
    <row r="127" spans="1:2" hidden="1">
      <c r="A127" s="243" t="s">
        <v>4160</v>
      </c>
      <c r="B127" s="244" t="s">
        <v>4161</v>
      </c>
    </row>
    <row r="128" spans="1:2" hidden="1">
      <c r="A128" s="243" t="s">
        <v>4162</v>
      </c>
      <c r="B128" s="244" t="s">
        <v>4163</v>
      </c>
    </row>
    <row r="129" spans="1:2" hidden="1">
      <c r="A129" s="243" t="s">
        <v>4164</v>
      </c>
      <c r="B129" s="244" t="s">
        <v>4165</v>
      </c>
    </row>
    <row r="130" spans="1:2" hidden="1">
      <c r="A130" s="243" t="s">
        <v>4166</v>
      </c>
      <c r="B130" s="244" t="s">
        <v>4167</v>
      </c>
    </row>
    <row r="131" spans="1:2" hidden="1">
      <c r="A131" s="243" t="s">
        <v>4168</v>
      </c>
      <c r="B131" s="244" t="s">
        <v>4169</v>
      </c>
    </row>
    <row r="132" spans="1:2" hidden="1">
      <c r="A132" s="243" t="s">
        <v>4170</v>
      </c>
      <c r="B132" s="244" t="s">
        <v>4171</v>
      </c>
    </row>
    <row r="133" spans="1:2" hidden="1">
      <c r="A133" s="243" t="s">
        <v>4172</v>
      </c>
      <c r="B133" s="244" t="s">
        <v>4173</v>
      </c>
    </row>
    <row r="134" spans="1:2" hidden="1">
      <c r="A134" s="243" t="s">
        <v>4174</v>
      </c>
      <c r="B134" s="244" t="s">
        <v>4175</v>
      </c>
    </row>
    <row r="135" spans="1:2" hidden="1">
      <c r="A135" s="243" t="s">
        <v>4176</v>
      </c>
      <c r="B135" s="244" t="s">
        <v>4177</v>
      </c>
    </row>
    <row r="136" spans="1:2" hidden="1">
      <c r="A136" s="243" t="s">
        <v>4178</v>
      </c>
      <c r="B136" s="244" t="s">
        <v>4179</v>
      </c>
    </row>
    <row r="137" spans="1:2" hidden="1">
      <c r="A137" s="243" t="s">
        <v>4180</v>
      </c>
      <c r="B137" s="244" t="s">
        <v>4181</v>
      </c>
    </row>
    <row r="138" spans="1:2" hidden="1">
      <c r="A138" s="243" t="s">
        <v>4182</v>
      </c>
      <c r="B138" s="244" t="s">
        <v>4183</v>
      </c>
    </row>
    <row r="139" spans="1:2" hidden="1">
      <c r="A139" s="243" t="s">
        <v>4184</v>
      </c>
      <c r="B139" s="244" t="s">
        <v>4185</v>
      </c>
    </row>
    <row r="140" spans="1:2" hidden="1">
      <c r="A140" s="243" t="s">
        <v>4186</v>
      </c>
      <c r="B140" s="244" t="s">
        <v>4187</v>
      </c>
    </row>
    <row r="141" spans="1:2" hidden="1">
      <c r="A141" s="243" t="s">
        <v>4188</v>
      </c>
      <c r="B141" s="244" t="s">
        <v>4189</v>
      </c>
    </row>
    <row r="142" spans="1:2" hidden="1">
      <c r="A142" s="243" t="s">
        <v>4190</v>
      </c>
      <c r="B142" s="244" t="s">
        <v>4191</v>
      </c>
    </row>
    <row r="143" spans="1:2" hidden="1">
      <c r="A143" s="243" t="s">
        <v>4192</v>
      </c>
      <c r="B143" s="244" t="s">
        <v>4193</v>
      </c>
    </row>
    <row r="144" spans="1:2" hidden="1">
      <c r="A144" s="243" t="s">
        <v>4194</v>
      </c>
      <c r="B144" s="244" t="s">
        <v>4195</v>
      </c>
    </row>
    <row r="145" spans="1:2" hidden="1">
      <c r="A145" s="243" t="s">
        <v>4196</v>
      </c>
      <c r="B145" s="244" t="s">
        <v>4197</v>
      </c>
    </row>
    <row r="146" spans="1:2" hidden="1">
      <c r="A146" s="243" t="s">
        <v>4198</v>
      </c>
      <c r="B146" s="244" t="s">
        <v>4199</v>
      </c>
    </row>
    <row r="147" spans="1:2" hidden="1">
      <c r="A147" s="243" t="s">
        <v>4200</v>
      </c>
      <c r="B147" s="244" t="s">
        <v>4201</v>
      </c>
    </row>
    <row r="148" spans="1:2" hidden="1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 hidden="1">
      <c r="A150" s="243" t="s">
        <v>4206</v>
      </c>
      <c r="B150" s="244" t="s">
        <v>4207</v>
      </c>
    </row>
    <row r="151" spans="1:2" hidden="1">
      <c r="A151" s="243" t="s">
        <v>4208</v>
      </c>
      <c r="B151" s="244" t="s">
        <v>4209</v>
      </c>
    </row>
    <row r="152" spans="1:2" hidden="1">
      <c r="A152" s="243" t="s">
        <v>4210</v>
      </c>
      <c r="B152" s="244" t="s">
        <v>4211</v>
      </c>
    </row>
    <row r="153" spans="1:2" hidden="1">
      <c r="A153" s="243" t="s">
        <v>4212</v>
      </c>
      <c r="B153" s="244" t="s">
        <v>4213</v>
      </c>
    </row>
    <row r="154" spans="1:2" hidden="1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 hidden="1">
      <c r="A156" s="243" t="s">
        <v>4218</v>
      </c>
      <c r="B156" s="244" t="s">
        <v>4219</v>
      </c>
    </row>
    <row r="157" spans="1:2" hidden="1">
      <c r="A157" s="243" t="s">
        <v>4220</v>
      </c>
      <c r="B157" s="244" t="s">
        <v>4221</v>
      </c>
    </row>
    <row r="158" spans="1:2" hidden="1">
      <c r="A158" s="243" t="s">
        <v>4222</v>
      </c>
      <c r="B158" s="244" t="s">
        <v>4223</v>
      </c>
    </row>
    <row r="159" spans="1:2" hidden="1">
      <c r="A159" s="243" t="s">
        <v>4224</v>
      </c>
      <c r="B159" s="244" t="s">
        <v>4225</v>
      </c>
    </row>
    <row r="160" spans="1:2" hidden="1">
      <c r="A160" s="243" t="s">
        <v>4226</v>
      </c>
      <c r="B160" s="244" t="s">
        <v>4227</v>
      </c>
    </row>
    <row r="161" spans="1:2" hidden="1">
      <c r="A161" s="243" t="s">
        <v>4228</v>
      </c>
      <c r="B161" s="244" t="s">
        <v>4229</v>
      </c>
    </row>
    <row r="162" spans="1:2" hidden="1">
      <c r="A162" s="243" t="s">
        <v>4230</v>
      </c>
      <c r="B162" s="244" t="s">
        <v>4231</v>
      </c>
    </row>
    <row r="163" spans="1:2" hidden="1">
      <c r="A163" s="243" t="s">
        <v>4232</v>
      </c>
      <c r="B163" s="244" t="s">
        <v>4233</v>
      </c>
    </row>
    <row r="164" spans="1:2" hidden="1">
      <c r="A164" s="243" t="s">
        <v>4234</v>
      </c>
      <c r="B164" s="244" t="s">
        <v>4235</v>
      </c>
    </row>
    <row r="165" spans="1:2" hidden="1">
      <c r="A165" s="241" t="s">
        <v>1467</v>
      </c>
      <c r="B165" s="242" t="s">
        <v>1468</v>
      </c>
    </row>
    <row r="166" spans="1:2" hidden="1">
      <c r="A166" s="243" t="s">
        <v>1651</v>
      </c>
      <c r="B166" s="244" t="s">
        <v>1652</v>
      </c>
    </row>
    <row r="167" spans="1:2" hidden="1">
      <c r="A167" s="243" t="s">
        <v>1653</v>
      </c>
      <c r="B167" s="244" t="s">
        <v>1654</v>
      </c>
    </row>
    <row r="168" spans="1:2" hidden="1">
      <c r="A168" s="243" t="s">
        <v>1655</v>
      </c>
      <c r="B168" s="244" t="s">
        <v>1656</v>
      </c>
    </row>
    <row r="169" spans="1:2" hidden="1">
      <c r="A169" s="243" t="s">
        <v>1657</v>
      </c>
      <c r="B169" s="244" t="s">
        <v>1658</v>
      </c>
    </row>
    <row r="170" spans="1:2" hidden="1">
      <c r="A170" s="243" t="s">
        <v>1659</v>
      </c>
      <c r="B170" s="244" t="s">
        <v>1660</v>
      </c>
    </row>
    <row r="171" spans="1:2" hidden="1">
      <c r="A171" s="243" t="s">
        <v>1661</v>
      </c>
      <c r="B171" s="244" t="s">
        <v>1662</v>
      </c>
    </row>
    <row r="172" spans="1:2" hidden="1">
      <c r="A172" s="243" t="s">
        <v>1663</v>
      </c>
      <c r="B172" s="244" t="s">
        <v>1664</v>
      </c>
    </row>
    <row r="173" spans="1:2" hidden="1">
      <c r="A173" s="243" t="s">
        <v>1665</v>
      </c>
      <c r="B173" s="244" t="s">
        <v>1666</v>
      </c>
    </row>
    <row r="174" spans="1:2" hidden="1">
      <c r="A174" s="243" t="s">
        <v>1667</v>
      </c>
      <c r="B174" s="244" t="s">
        <v>1668</v>
      </c>
    </row>
    <row r="175" spans="1:2" hidden="1">
      <c r="A175" s="243" t="s">
        <v>1669</v>
      </c>
      <c r="B175" s="244" t="s">
        <v>1670</v>
      </c>
    </row>
    <row r="176" spans="1:2" hidden="1">
      <c r="A176" s="243" t="s">
        <v>2057</v>
      </c>
      <c r="B176" s="244" t="s">
        <v>2058</v>
      </c>
    </row>
    <row r="177" spans="1:2" hidden="1">
      <c r="A177" s="243" t="s">
        <v>2059</v>
      </c>
      <c r="B177" s="244" t="s">
        <v>2060</v>
      </c>
    </row>
    <row r="178" spans="1:2" hidden="1">
      <c r="A178" s="243" t="s">
        <v>4236</v>
      </c>
      <c r="B178" s="244" t="s">
        <v>4237</v>
      </c>
    </row>
    <row r="179" spans="1:2" hidden="1">
      <c r="A179" s="243" t="s">
        <v>4238</v>
      </c>
      <c r="B179" s="244" t="s">
        <v>4239</v>
      </c>
    </row>
    <row r="180" spans="1:2" hidden="1">
      <c r="A180" s="243" t="s">
        <v>4240</v>
      </c>
      <c r="B180" s="244" t="s">
        <v>4241</v>
      </c>
    </row>
    <row r="181" spans="1:2" hidden="1">
      <c r="A181" s="243" t="s">
        <v>4242</v>
      </c>
      <c r="B181" s="244" t="s">
        <v>4243</v>
      </c>
    </row>
    <row r="182" spans="1:2" hidden="1">
      <c r="A182" s="243" t="s">
        <v>4244</v>
      </c>
      <c r="B182" s="244" t="s">
        <v>4245</v>
      </c>
    </row>
    <row r="183" spans="1:2" hidden="1">
      <c r="A183" s="243" t="s">
        <v>4246</v>
      </c>
      <c r="B183" s="244" t="s">
        <v>4247</v>
      </c>
    </row>
    <row r="184" spans="1:2" hidden="1">
      <c r="A184" s="243" t="s">
        <v>4248</v>
      </c>
      <c r="B184" s="244" t="s">
        <v>4249</v>
      </c>
    </row>
    <row r="185" spans="1:2" hidden="1">
      <c r="A185" s="243" t="s">
        <v>4250</v>
      </c>
      <c r="B185" s="244" t="s">
        <v>4251</v>
      </c>
    </row>
    <row r="186" spans="1:2" hidden="1">
      <c r="A186" s="241" t="s">
        <v>123</v>
      </c>
      <c r="B186" s="242" t="s">
        <v>1298</v>
      </c>
    </row>
    <row r="187" spans="1:2" hidden="1">
      <c r="A187" s="243" t="s">
        <v>1064</v>
      </c>
      <c r="B187" s="244" t="s">
        <v>1065</v>
      </c>
    </row>
    <row r="188" spans="1:2" hidden="1">
      <c r="A188" s="243" t="s">
        <v>1066</v>
      </c>
      <c r="B188" s="244" t="s">
        <v>1067</v>
      </c>
    </row>
    <row r="189" spans="1:2" hidden="1">
      <c r="A189" s="243" t="s">
        <v>1671</v>
      </c>
      <c r="B189" s="244" t="s">
        <v>1672</v>
      </c>
    </row>
    <row r="190" spans="1:2" hidden="1">
      <c r="A190" s="243" t="s">
        <v>1673</v>
      </c>
      <c r="B190" s="244" t="s">
        <v>1674</v>
      </c>
    </row>
    <row r="191" spans="1:2" hidden="1">
      <c r="A191" s="243" t="s">
        <v>1675</v>
      </c>
      <c r="B191" s="244" t="s">
        <v>1676</v>
      </c>
    </row>
    <row r="192" spans="1:2" hidden="1">
      <c r="A192" s="243" t="s">
        <v>1677</v>
      </c>
      <c r="B192" s="244" t="s">
        <v>1678</v>
      </c>
    </row>
    <row r="193" spans="1:2" hidden="1">
      <c r="A193" s="243" t="s">
        <v>1679</v>
      </c>
      <c r="B193" s="244" t="s">
        <v>1680</v>
      </c>
    </row>
    <row r="194" spans="1:2" hidden="1">
      <c r="A194" s="243" t="s">
        <v>1681</v>
      </c>
      <c r="B194" s="244" t="s">
        <v>1682</v>
      </c>
    </row>
    <row r="195" spans="1:2" hidden="1">
      <c r="A195" s="243" t="s">
        <v>4252</v>
      </c>
      <c r="B195" s="244" t="s">
        <v>4253</v>
      </c>
    </row>
    <row r="196" spans="1:2" hidden="1">
      <c r="A196" s="243" t="s">
        <v>4254</v>
      </c>
      <c r="B196" s="244" t="s">
        <v>4255</v>
      </c>
    </row>
    <row r="197" spans="1:2" hidden="1">
      <c r="A197" s="243" t="s">
        <v>4256</v>
      </c>
      <c r="B197" s="244" t="s">
        <v>4257</v>
      </c>
    </row>
    <row r="198" spans="1:2" hidden="1">
      <c r="A198" s="243" t="s">
        <v>4258</v>
      </c>
      <c r="B198" s="244" t="s">
        <v>4259</v>
      </c>
    </row>
    <row r="199" spans="1:2" hidden="1">
      <c r="A199" s="243" t="s">
        <v>4260</v>
      </c>
      <c r="B199" s="244" t="s">
        <v>4261</v>
      </c>
    </row>
    <row r="200" spans="1:2" hidden="1">
      <c r="A200" s="243" t="s">
        <v>4262</v>
      </c>
      <c r="B200" s="244" t="s">
        <v>4263</v>
      </c>
    </row>
    <row r="201" spans="1:2" hidden="1">
      <c r="A201" s="243" t="s">
        <v>4264</v>
      </c>
      <c r="B201" s="244" t="s">
        <v>4265</v>
      </c>
    </row>
    <row r="202" spans="1:2" hidden="1">
      <c r="A202" s="243" t="s">
        <v>4266</v>
      </c>
      <c r="B202" s="244" t="s">
        <v>4267</v>
      </c>
    </row>
    <row r="203" spans="1:2" hidden="1">
      <c r="A203" s="243" t="s">
        <v>4268</v>
      </c>
      <c r="B203" s="244" t="s">
        <v>4269</v>
      </c>
    </row>
    <row r="204" spans="1:2" hidden="1">
      <c r="A204" s="243" t="s">
        <v>4270</v>
      </c>
      <c r="B204" s="244" t="s">
        <v>4271</v>
      </c>
    </row>
    <row r="205" spans="1:2" hidden="1">
      <c r="A205" s="243" t="s">
        <v>4272</v>
      </c>
      <c r="B205" s="244" t="s">
        <v>4273</v>
      </c>
    </row>
    <row r="206" spans="1:2" hidden="1">
      <c r="A206" s="243" t="s">
        <v>4274</v>
      </c>
      <c r="B206" s="244" t="s">
        <v>4275</v>
      </c>
    </row>
    <row r="207" spans="1:2" hidden="1">
      <c r="A207" s="243" t="s">
        <v>4276</v>
      </c>
      <c r="B207" s="244" t="s">
        <v>4277</v>
      </c>
    </row>
    <row r="208" spans="1:2" hidden="1">
      <c r="A208" s="243" t="s">
        <v>4278</v>
      </c>
      <c r="B208" s="244" t="s">
        <v>4279</v>
      </c>
    </row>
    <row r="209" spans="1:2" hidden="1">
      <c r="A209" s="241" t="s">
        <v>129</v>
      </c>
      <c r="B209" s="242" t="s">
        <v>1299</v>
      </c>
    </row>
    <row r="210" spans="1:2" hidden="1">
      <c r="A210" s="243" t="s">
        <v>2061</v>
      </c>
      <c r="B210" s="244" t="s">
        <v>2062</v>
      </c>
    </row>
    <row r="211" spans="1:2" hidden="1">
      <c r="A211" s="243" t="s">
        <v>2063</v>
      </c>
      <c r="B211" s="244" t="s">
        <v>2064</v>
      </c>
    </row>
    <row r="212" spans="1:2" hidden="1">
      <c r="A212" s="243" t="s">
        <v>4280</v>
      </c>
      <c r="B212" s="244" t="s">
        <v>4281</v>
      </c>
    </row>
    <row r="213" spans="1:2" hidden="1">
      <c r="A213" s="243" t="s">
        <v>4282</v>
      </c>
      <c r="B213" s="244" t="s">
        <v>4283</v>
      </c>
    </row>
    <row r="214" spans="1:2" hidden="1">
      <c r="A214" s="243" t="s">
        <v>4284</v>
      </c>
      <c r="B214" s="244" t="s">
        <v>4285</v>
      </c>
    </row>
    <row r="215" spans="1:2" hidden="1">
      <c r="A215" s="243" t="s">
        <v>4286</v>
      </c>
      <c r="B215" s="244" t="s">
        <v>4287</v>
      </c>
    </row>
    <row r="216" spans="1:2" hidden="1">
      <c r="A216" s="243" t="s">
        <v>4288</v>
      </c>
      <c r="B216" s="244" t="s">
        <v>4289</v>
      </c>
    </row>
    <row r="217" spans="1:2" hidden="1">
      <c r="A217" s="243" t="s">
        <v>4290</v>
      </c>
      <c r="B217" s="244" t="s">
        <v>4291</v>
      </c>
    </row>
    <row r="218" spans="1:2" hidden="1">
      <c r="A218" s="243" t="s">
        <v>4292</v>
      </c>
      <c r="B218" s="244" t="s">
        <v>4293</v>
      </c>
    </row>
    <row r="219" spans="1:2" hidden="1">
      <c r="A219" s="243" t="s">
        <v>4294</v>
      </c>
      <c r="B219" s="244" t="s">
        <v>4295</v>
      </c>
    </row>
    <row r="220" spans="1:2" hidden="1">
      <c r="A220" s="243" t="s">
        <v>4296</v>
      </c>
      <c r="B220" s="244" t="s">
        <v>4297</v>
      </c>
    </row>
    <row r="221" spans="1:2" hidden="1">
      <c r="A221" s="243" t="s">
        <v>4298</v>
      </c>
      <c r="B221" s="244" t="s">
        <v>4299</v>
      </c>
    </row>
    <row r="222" spans="1:2" hidden="1">
      <c r="A222" s="243" t="s">
        <v>4300</v>
      </c>
      <c r="B222" s="244" t="s">
        <v>4301</v>
      </c>
    </row>
    <row r="223" spans="1:2" hidden="1">
      <c r="A223" s="241" t="s">
        <v>131</v>
      </c>
      <c r="B223" s="242" t="s">
        <v>1300</v>
      </c>
    </row>
    <row r="224" spans="1:2" hidden="1">
      <c r="A224" s="243" t="s">
        <v>694</v>
      </c>
      <c r="B224" s="244" t="s">
        <v>695</v>
      </c>
    </row>
    <row r="225" spans="1:2" hidden="1">
      <c r="A225" s="243" t="s">
        <v>696</v>
      </c>
      <c r="B225" s="244" t="s">
        <v>697</v>
      </c>
    </row>
    <row r="226" spans="1:2" hidden="1">
      <c r="A226" s="243" t="s">
        <v>1683</v>
      </c>
      <c r="B226" s="244" t="s">
        <v>1684</v>
      </c>
    </row>
    <row r="227" spans="1:2" hidden="1">
      <c r="A227" s="243" t="s">
        <v>1685</v>
      </c>
      <c r="B227" s="244" t="s">
        <v>1686</v>
      </c>
    </row>
    <row r="228" spans="1:2" hidden="1">
      <c r="A228" s="243" t="s">
        <v>1687</v>
      </c>
      <c r="B228" s="244" t="s">
        <v>1688</v>
      </c>
    </row>
    <row r="229" spans="1:2" hidden="1">
      <c r="A229" s="243" t="s">
        <v>4302</v>
      </c>
      <c r="B229" s="244" t="s">
        <v>4303</v>
      </c>
    </row>
    <row r="230" spans="1:2" hidden="1">
      <c r="A230" s="243" t="s">
        <v>1689</v>
      </c>
      <c r="B230" s="244" t="s">
        <v>1690</v>
      </c>
    </row>
    <row r="231" spans="1:2" hidden="1">
      <c r="A231" s="243" t="s">
        <v>1691</v>
      </c>
      <c r="B231" s="244" t="s">
        <v>1692</v>
      </c>
    </row>
    <row r="232" spans="1:2" hidden="1">
      <c r="A232" s="243" t="s">
        <v>4304</v>
      </c>
      <c r="B232" s="244" t="s">
        <v>4305</v>
      </c>
    </row>
    <row r="233" spans="1:2" hidden="1">
      <c r="A233" s="243" t="s">
        <v>1693</v>
      </c>
      <c r="B233" s="244" t="s">
        <v>1694</v>
      </c>
    </row>
    <row r="234" spans="1:2" hidden="1">
      <c r="A234" s="243" t="s">
        <v>2065</v>
      </c>
      <c r="B234" s="244" t="s">
        <v>2066</v>
      </c>
    </row>
    <row r="235" spans="1:2" hidden="1">
      <c r="A235" s="243" t="s">
        <v>2067</v>
      </c>
      <c r="B235" s="244" t="s">
        <v>745</v>
      </c>
    </row>
    <row r="236" spans="1:2" hidden="1">
      <c r="A236" s="243" t="s">
        <v>4306</v>
      </c>
      <c r="B236" s="244" t="s">
        <v>4307</v>
      </c>
    </row>
    <row r="237" spans="1:2" hidden="1">
      <c r="A237" s="243" t="s">
        <v>4308</v>
      </c>
      <c r="B237" s="244" t="s">
        <v>4309</v>
      </c>
    </row>
    <row r="238" spans="1:2" hidden="1">
      <c r="A238" s="243" t="s">
        <v>4310</v>
      </c>
      <c r="B238" s="244" t="s">
        <v>4311</v>
      </c>
    </row>
    <row r="239" spans="1:2" hidden="1">
      <c r="A239" s="243" t="s">
        <v>4312</v>
      </c>
      <c r="B239" s="244" t="s">
        <v>4313</v>
      </c>
    </row>
    <row r="240" spans="1:2" hidden="1">
      <c r="A240" s="243" t="s">
        <v>4314</v>
      </c>
      <c r="B240" s="244" t="s">
        <v>4315</v>
      </c>
    </row>
    <row r="241" spans="1:2" hidden="1">
      <c r="A241" s="243" t="s">
        <v>4316</v>
      </c>
      <c r="B241" s="244" t="s">
        <v>4317</v>
      </c>
    </row>
    <row r="242" spans="1:2" hidden="1">
      <c r="A242" s="243" t="s">
        <v>4318</v>
      </c>
      <c r="B242" s="244" t="s">
        <v>4309</v>
      </c>
    </row>
    <row r="243" spans="1:2" hidden="1">
      <c r="A243" s="243" t="s">
        <v>4319</v>
      </c>
      <c r="B243" s="244" t="s">
        <v>4320</v>
      </c>
    </row>
    <row r="244" spans="1:2" hidden="1">
      <c r="A244" s="243" t="s">
        <v>4321</v>
      </c>
      <c r="B244" s="244" t="s">
        <v>4322</v>
      </c>
    </row>
    <row r="245" spans="1:2" hidden="1">
      <c r="A245" s="243" t="s">
        <v>4323</v>
      </c>
      <c r="B245" s="244" t="s">
        <v>4324</v>
      </c>
    </row>
    <row r="246" spans="1:2" hidden="1">
      <c r="A246" s="243" t="s">
        <v>4325</v>
      </c>
      <c r="B246" s="244" t="s">
        <v>4326</v>
      </c>
    </row>
    <row r="247" spans="1:2" hidden="1">
      <c r="A247" s="243" t="s">
        <v>4327</v>
      </c>
      <c r="B247" s="244" t="s">
        <v>4328</v>
      </c>
    </row>
    <row r="248" spans="1:2" hidden="1">
      <c r="A248" s="243" t="s">
        <v>4329</v>
      </c>
      <c r="B248" s="244" t="s">
        <v>4330</v>
      </c>
    </row>
    <row r="249" spans="1:2" hidden="1">
      <c r="A249" s="243" t="s">
        <v>4331</v>
      </c>
      <c r="B249" s="244" t="s">
        <v>4332</v>
      </c>
    </row>
    <row r="250" spans="1:2" hidden="1">
      <c r="A250" s="243" t="s">
        <v>4333</v>
      </c>
      <c r="B250" s="244" t="s">
        <v>4334</v>
      </c>
    </row>
    <row r="251" spans="1:2" hidden="1">
      <c r="A251" s="241" t="s">
        <v>133</v>
      </c>
      <c r="B251" s="242" t="s">
        <v>1469</v>
      </c>
    </row>
    <row r="252" spans="1:2" hidden="1">
      <c r="A252" s="243" t="s">
        <v>698</v>
      </c>
      <c r="B252" s="244" t="s">
        <v>699</v>
      </c>
    </row>
    <row r="253" spans="1:2" hidden="1">
      <c r="A253" s="243" t="s">
        <v>700</v>
      </c>
      <c r="B253" s="244" t="s">
        <v>701</v>
      </c>
    </row>
    <row r="254" spans="1:2" hidden="1">
      <c r="A254" s="243" t="s">
        <v>702</v>
      </c>
      <c r="B254" s="244" t="s">
        <v>703</v>
      </c>
    </row>
    <row r="255" spans="1:2" hidden="1">
      <c r="A255" s="243" t="s">
        <v>704</v>
      </c>
      <c r="B255" s="244" t="s">
        <v>705</v>
      </c>
    </row>
    <row r="256" spans="1:2" hidden="1">
      <c r="A256" s="243" t="s">
        <v>706</v>
      </c>
      <c r="B256" s="244" t="s">
        <v>707</v>
      </c>
    </row>
    <row r="257" spans="1:2" hidden="1">
      <c r="A257" s="243" t="s">
        <v>708</v>
      </c>
      <c r="B257" s="244" t="s">
        <v>709</v>
      </c>
    </row>
    <row r="258" spans="1:2" hidden="1">
      <c r="A258" s="243" t="s">
        <v>710</v>
      </c>
      <c r="B258" s="244" t="s">
        <v>711</v>
      </c>
    </row>
    <row r="259" spans="1:2" hidden="1">
      <c r="A259" s="243" t="s">
        <v>4335</v>
      </c>
      <c r="B259" s="244" t="s">
        <v>4336</v>
      </c>
    </row>
    <row r="260" spans="1:2" hidden="1">
      <c r="A260" s="243" t="s">
        <v>4337</v>
      </c>
      <c r="B260" s="244" t="s">
        <v>4338</v>
      </c>
    </row>
    <row r="261" spans="1:2" hidden="1">
      <c r="A261" s="243" t="s">
        <v>712</v>
      </c>
      <c r="B261" s="244" t="s">
        <v>713</v>
      </c>
    </row>
    <row r="262" spans="1:2" hidden="1">
      <c r="A262" s="243" t="s">
        <v>714</v>
      </c>
      <c r="B262" s="244" t="s">
        <v>715</v>
      </c>
    </row>
    <row r="263" spans="1:2" hidden="1">
      <c r="A263" s="243" t="s">
        <v>716</v>
      </c>
      <c r="B263" s="244" t="s">
        <v>717</v>
      </c>
    </row>
    <row r="264" spans="1:2" hidden="1">
      <c r="A264" s="243" t="s">
        <v>718</v>
      </c>
      <c r="B264" s="244" t="s">
        <v>719</v>
      </c>
    </row>
    <row r="265" spans="1:2" hidden="1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 hidden="1">
      <c r="A267" s="243" t="s">
        <v>1070</v>
      </c>
      <c r="B267" s="244" t="s">
        <v>1071</v>
      </c>
    </row>
    <row r="268" spans="1:2" hidden="1">
      <c r="A268" s="243" t="s">
        <v>1072</v>
      </c>
      <c r="B268" s="244" t="s">
        <v>1073</v>
      </c>
    </row>
    <row r="269" spans="1:2" hidden="1">
      <c r="A269" s="243" t="s">
        <v>1074</v>
      </c>
      <c r="B269" s="244" t="s">
        <v>1075</v>
      </c>
    </row>
    <row r="270" spans="1:2" hidden="1">
      <c r="A270" s="243" t="s">
        <v>1076</v>
      </c>
      <c r="B270" s="244" t="s">
        <v>1077</v>
      </c>
    </row>
    <row r="271" spans="1:2" hidden="1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 hidden="1">
      <c r="A273" s="243" t="s">
        <v>1082</v>
      </c>
      <c r="B273" s="244" t="s">
        <v>1083</v>
      </c>
    </row>
    <row r="274" spans="1:2" hidden="1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 hidden="1">
      <c r="A276" s="243" t="s">
        <v>1089</v>
      </c>
      <c r="B276" s="244" t="s">
        <v>1090</v>
      </c>
    </row>
    <row r="277" spans="1:2" hidden="1">
      <c r="A277" s="243" t="s">
        <v>1091</v>
      </c>
      <c r="B277" s="244" t="s">
        <v>1092</v>
      </c>
    </row>
    <row r="278" spans="1:2" hidden="1">
      <c r="A278" s="243" t="s">
        <v>1093</v>
      </c>
      <c r="B278" s="244" t="s">
        <v>1094</v>
      </c>
    </row>
    <row r="279" spans="1:2" hidden="1">
      <c r="A279" s="243" t="s">
        <v>1095</v>
      </c>
      <c r="B279" s="244" t="s">
        <v>1096</v>
      </c>
    </row>
    <row r="280" spans="1:2" hidden="1">
      <c r="A280" s="243" t="s">
        <v>1097</v>
      </c>
      <c r="B280" s="244" t="s">
        <v>1098</v>
      </c>
    </row>
    <row r="281" spans="1:2" hidden="1">
      <c r="A281" s="243" t="s">
        <v>1099</v>
      </c>
      <c r="B281" s="244" t="s">
        <v>1100</v>
      </c>
    </row>
    <row r="282" spans="1:2" hidden="1">
      <c r="A282" s="243" t="s">
        <v>1695</v>
      </c>
      <c r="B282" s="244" t="s">
        <v>1696</v>
      </c>
    </row>
    <row r="283" spans="1:2" hidden="1">
      <c r="A283" s="243" t="s">
        <v>1697</v>
      </c>
      <c r="B283" s="244" t="s">
        <v>1698</v>
      </c>
    </row>
    <row r="284" spans="1:2" hidden="1">
      <c r="A284" s="243" t="s">
        <v>1699</v>
      </c>
      <c r="B284" s="244" t="s">
        <v>1700</v>
      </c>
    </row>
    <row r="285" spans="1:2" hidden="1">
      <c r="A285" s="243" t="s">
        <v>1701</v>
      </c>
      <c r="B285" s="244" t="s">
        <v>1702</v>
      </c>
    </row>
    <row r="286" spans="1:2" hidden="1">
      <c r="A286" s="243" t="s">
        <v>1703</v>
      </c>
      <c r="B286" s="244" t="s">
        <v>1704</v>
      </c>
    </row>
    <row r="287" spans="1:2" hidden="1">
      <c r="A287" s="243" t="s">
        <v>1705</v>
      </c>
      <c r="B287" s="244" t="s">
        <v>1706</v>
      </c>
    </row>
    <row r="288" spans="1:2" hidden="1">
      <c r="A288" s="243" t="s">
        <v>1707</v>
      </c>
      <c r="B288" s="244" t="s">
        <v>1708</v>
      </c>
    </row>
    <row r="289" spans="1:2" hidden="1">
      <c r="A289" s="243" t="s">
        <v>1709</v>
      </c>
      <c r="B289" s="244" t="s">
        <v>1710</v>
      </c>
    </row>
    <row r="290" spans="1:2" hidden="1">
      <c r="A290" s="243" t="s">
        <v>1711</v>
      </c>
      <c r="B290" s="244" t="s">
        <v>1712</v>
      </c>
    </row>
    <row r="291" spans="1:2" hidden="1">
      <c r="A291" s="243" t="s">
        <v>1713</v>
      </c>
      <c r="B291" s="244" t="s">
        <v>1714</v>
      </c>
    </row>
    <row r="292" spans="1:2" hidden="1">
      <c r="A292" s="243" t="s">
        <v>1715</v>
      </c>
      <c r="B292" s="244" t="s">
        <v>1716</v>
      </c>
    </row>
    <row r="293" spans="1:2" hidden="1">
      <c r="A293" s="243" t="s">
        <v>1717</v>
      </c>
      <c r="B293" s="244" t="s">
        <v>1718</v>
      </c>
    </row>
    <row r="294" spans="1:2" hidden="1">
      <c r="A294" s="243" t="s">
        <v>1719</v>
      </c>
      <c r="B294" s="244" t="s">
        <v>1720</v>
      </c>
    </row>
    <row r="295" spans="1:2" hidden="1">
      <c r="A295" s="243" t="s">
        <v>1721</v>
      </c>
      <c r="B295" s="244" t="s">
        <v>1722</v>
      </c>
    </row>
    <row r="296" spans="1:2" hidden="1">
      <c r="A296" s="243" t="s">
        <v>1723</v>
      </c>
      <c r="B296" s="244" t="s">
        <v>1724</v>
      </c>
    </row>
    <row r="297" spans="1:2" hidden="1">
      <c r="A297" s="243" t="s">
        <v>1725</v>
      </c>
      <c r="B297" s="244" t="s">
        <v>1726</v>
      </c>
    </row>
    <row r="298" spans="1:2" hidden="1">
      <c r="A298" s="243" t="s">
        <v>1727</v>
      </c>
      <c r="B298" s="244" t="s">
        <v>1728</v>
      </c>
    </row>
    <row r="299" spans="1:2" hidden="1">
      <c r="A299" s="243" t="s">
        <v>1729</v>
      </c>
      <c r="B299" s="244" t="s">
        <v>1730</v>
      </c>
    </row>
    <row r="300" spans="1:2" hidden="1">
      <c r="A300" s="243" t="s">
        <v>1731</v>
      </c>
      <c r="B300" s="244" t="s">
        <v>1732</v>
      </c>
    </row>
    <row r="301" spans="1:2" hidden="1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 hidden="1">
      <c r="A303" s="243" t="s">
        <v>1737</v>
      </c>
      <c r="B303" s="244" t="s">
        <v>1738</v>
      </c>
    </row>
    <row r="304" spans="1:2" hidden="1">
      <c r="A304" s="243" t="s">
        <v>1739</v>
      </c>
      <c r="B304" s="244" t="s">
        <v>1740</v>
      </c>
    </row>
    <row r="305" spans="1:2" hidden="1">
      <c r="A305" s="243" t="s">
        <v>1741</v>
      </c>
      <c r="B305" s="244" t="s">
        <v>1742</v>
      </c>
    </row>
    <row r="306" spans="1:2" hidden="1">
      <c r="A306" s="243" t="s">
        <v>1743</v>
      </c>
      <c r="B306" s="244" t="s">
        <v>1744</v>
      </c>
    </row>
    <row r="307" spans="1:2" hidden="1">
      <c r="A307" s="243" t="s">
        <v>1745</v>
      </c>
      <c r="B307" s="244" t="s">
        <v>1746</v>
      </c>
    </row>
    <row r="308" spans="1:2" hidden="1">
      <c r="A308" s="243" t="s">
        <v>1747</v>
      </c>
      <c r="B308" s="244" t="s">
        <v>743</v>
      </c>
    </row>
    <row r="309" spans="1:2" hidden="1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 hidden="1">
      <c r="A311" s="243" t="s">
        <v>1751</v>
      </c>
      <c r="B311" s="244" t="s">
        <v>1752</v>
      </c>
    </row>
    <row r="312" spans="1:2" hidden="1">
      <c r="A312" s="243" t="s">
        <v>1753</v>
      </c>
      <c r="B312" s="244" t="s">
        <v>1754</v>
      </c>
    </row>
    <row r="313" spans="1:2" hidden="1">
      <c r="A313" s="243" t="s">
        <v>2068</v>
      </c>
      <c r="B313" s="244" t="s">
        <v>2069</v>
      </c>
    </row>
    <row r="314" spans="1:2" hidden="1">
      <c r="A314" s="243" t="s">
        <v>2070</v>
      </c>
      <c r="B314" s="244" t="s">
        <v>2071</v>
      </c>
    </row>
    <row r="315" spans="1:2" hidden="1">
      <c r="A315" s="243" t="s">
        <v>2072</v>
      </c>
      <c r="B315" s="244" t="s">
        <v>2073</v>
      </c>
    </row>
    <row r="316" spans="1:2" hidden="1">
      <c r="A316" s="243" t="s">
        <v>2074</v>
      </c>
      <c r="B316" s="244" t="s">
        <v>2075</v>
      </c>
    </row>
    <row r="317" spans="1:2" hidden="1">
      <c r="A317" s="243" t="s">
        <v>2076</v>
      </c>
      <c r="B317" s="244" t="s">
        <v>2077</v>
      </c>
    </row>
    <row r="318" spans="1:2" hidden="1">
      <c r="A318" s="243" t="s">
        <v>2078</v>
      </c>
      <c r="B318" s="244" t="s">
        <v>2079</v>
      </c>
    </row>
    <row r="319" spans="1:2" hidden="1">
      <c r="A319" s="243" t="s">
        <v>2080</v>
      </c>
      <c r="B319" s="244" t="s">
        <v>2081</v>
      </c>
    </row>
    <row r="320" spans="1:2" hidden="1">
      <c r="A320" s="243" t="s">
        <v>2082</v>
      </c>
      <c r="B320" s="244" t="s">
        <v>2083</v>
      </c>
    </row>
    <row r="321" spans="1:2" hidden="1">
      <c r="A321" s="243" t="s">
        <v>2084</v>
      </c>
      <c r="B321" s="244" t="s">
        <v>2085</v>
      </c>
    </row>
    <row r="322" spans="1:2" hidden="1">
      <c r="A322" s="243" t="s">
        <v>2086</v>
      </c>
      <c r="B322" s="244" t="s">
        <v>2087</v>
      </c>
    </row>
    <row r="323" spans="1:2" hidden="1">
      <c r="A323" s="243" t="s">
        <v>2088</v>
      </c>
      <c r="B323" s="244" t="s">
        <v>2089</v>
      </c>
    </row>
    <row r="324" spans="1:2" hidden="1">
      <c r="A324" s="243" t="s">
        <v>2090</v>
      </c>
      <c r="B324" s="244" t="s">
        <v>2091</v>
      </c>
    </row>
    <row r="325" spans="1:2" hidden="1">
      <c r="A325" s="243" t="s">
        <v>2092</v>
      </c>
      <c r="B325" s="244" t="s">
        <v>2093</v>
      </c>
    </row>
    <row r="326" spans="1:2" hidden="1">
      <c r="A326" s="243" t="s">
        <v>2094</v>
      </c>
      <c r="B326" s="244" t="s">
        <v>2095</v>
      </c>
    </row>
    <row r="327" spans="1:2" hidden="1">
      <c r="A327" s="243" t="s">
        <v>2097</v>
      </c>
      <c r="B327" s="244" t="s">
        <v>2098</v>
      </c>
    </row>
    <row r="328" spans="1:2" hidden="1">
      <c r="A328" s="243" t="s">
        <v>4339</v>
      </c>
      <c r="B328" s="244" t="s">
        <v>4340</v>
      </c>
    </row>
    <row r="329" spans="1:2" hidden="1">
      <c r="A329" s="243" t="s">
        <v>4341</v>
      </c>
      <c r="B329" s="244" t="s">
        <v>4342</v>
      </c>
    </row>
    <row r="330" spans="1:2" hidden="1">
      <c r="A330" s="243" t="s">
        <v>4343</v>
      </c>
      <c r="B330" s="244" t="s">
        <v>1090</v>
      </c>
    </row>
    <row r="331" spans="1:2" hidden="1">
      <c r="A331" s="243" t="s">
        <v>4344</v>
      </c>
      <c r="B331" s="244" t="s">
        <v>4345</v>
      </c>
    </row>
    <row r="332" spans="1:2" hidden="1">
      <c r="A332" s="243" t="s">
        <v>4346</v>
      </c>
      <c r="B332" s="244" t="s">
        <v>1805</v>
      </c>
    </row>
    <row r="333" spans="1:2" hidden="1">
      <c r="A333" s="243" t="s">
        <v>4347</v>
      </c>
      <c r="B333" s="244" t="s">
        <v>4348</v>
      </c>
    </row>
    <row r="334" spans="1:2" hidden="1">
      <c r="A334" s="243" t="s">
        <v>4349</v>
      </c>
      <c r="B334" s="244" t="s">
        <v>4350</v>
      </c>
    </row>
    <row r="335" spans="1:2" hidden="1">
      <c r="A335" s="243" t="s">
        <v>4351</v>
      </c>
      <c r="B335" s="244" t="s">
        <v>4352</v>
      </c>
    </row>
    <row r="336" spans="1:2" hidden="1">
      <c r="A336" s="243" t="s">
        <v>4353</v>
      </c>
      <c r="B336" s="244" t="s">
        <v>4354</v>
      </c>
    </row>
    <row r="337" spans="1:2" hidden="1">
      <c r="A337" s="243" t="s">
        <v>4355</v>
      </c>
      <c r="B337" s="244" t="s">
        <v>4356</v>
      </c>
    </row>
    <row r="338" spans="1:2" hidden="1">
      <c r="A338" s="243" t="s">
        <v>4357</v>
      </c>
      <c r="B338" s="244" t="s">
        <v>2096</v>
      </c>
    </row>
    <row r="339" spans="1:2" hidden="1">
      <c r="A339" s="243" t="s">
        <v>4358</v>
      </c>
      <c r="B339" s="244" t="s">
        <v>4359</v>
      </c>
    </row>
    <row r="340" spans="1:2" hidden="1">
      <c r="A340" s="243" t="s">
        <v>4360</v>
      </c>
      <c r="B340" s="244" t="s">
        <v>4361</v>
      </c>
    </row>
    <row r="341" spans="1:2" hidden="1">
      <c r="A341" s="243" t="s">
        <v>4362</v>
      </c>
      <c r="B341" s="244" t="s">
        <v>4363</v>
      </c>
    </row>
    <row r="342" spans="1:2" hidden="1">
      <c r="A342" s="243" t="s">
        <v>4364</v>
      </c>
      <c r="B342" s="244" t="s">
        <v>4365</v>
      </c>
    </row>
    <row r="343" spans="1:2" hidden="1">
      <c r="A343" s="243" t="s">
        <v>4366</v>
      </c>
      <c r="B343" s="244" t="s">
        <v>4367</v>
      </c>
    </row>
    <row r="344" spans="1:2" hidden="1">
      <c r="A344" s="243" t="s">
        <v>4368</v>
      </c>
      <c r="B344" s="244" t="s">
        <v>4369</v>
      </c>
    </row>
    <row r="345" spans="1:2" hidden="1">
      <c r="A345" s="243" t="s">
        <v>4370</v>
      </c>
      <c r="B345" s="244" t="s">
        <v>4371</v>
      </c>
    </row>
    <row r="346" spans="1:2" hidden="1">
      <c r="A346" s="243" t="s">
        <v>4372</v>
      </c>
      <c r="B346" s="244" t="s">
        <v>4373</v>
      </c>
    </row>
    <row r="347" spans="1:2" hidden="1">
      <c r="A347" s="241" t="s">
        <v>137</v>
      </c>
      <c r="B347" s="242" t="s">
        <v>1470</v>
      </c>
    </row>
    <row r="348" spans="1:2" hidden="1">
      <c r="A348" s="243" t="s">
        <v>721</v>
      </c>
      <c r="B348" s="244" t="s">
        <v>722</v>
      </c>
    </row>
    <row r="349" spans="1:2" hidden="1">
      <c r="A349" s="243" t="s">
        <v>723</v>
      </c>
      <c r="B349" s="244" t="s">
        <v>724</v>
      </c>
    </row>
    <row r="350" spans="1:2" hidden="1">
      <c r="A350" s="243" t="s">
        <v>725</v>
      </c>
      <c r="B350" s="244" t="s">
        <v>726</v>
      </c>
    </row>
    <row r="351" spans="1:2" hidden="1">
      <c r="A351" s="243" t="s">
        <v>727</v>
      </c>
      <c r="B351" s="244" t="s">
        <v>728</v>
      </c>
    </row>
    <row r="352" spans="1:2" hidden="1">
      <c r="A352" s="243" t="s">
        <v>4374</v>
      </c>
      <c r="B352" s="244" t="s">
        <v>4375</v>
      </c>
    </row>
    <row r="353" spans="1:2" hidden="1">
      <c r="A353" s="243" t="s">
        <v>729</v>
      </c>
      <c r="B353" s="244" t="s">
        <v>730</v>
      </c>
    </row>
    <row r="354" spans="1:2" hidden="1">
      <c r="A354" s="243" t="s">
        <v>731</v>
      </c>
      <c r="B354" s="244" t="s">
        <v>732</v>
      </c>
    </row>
    <row r="355" spans="1:2" hidden="1">
      <c r="A355" s="243" t="s">
        <v>4376</v>
      </c>
      <c r="B355" s="244" t="s">
        <v>4377</v>
      </c>
    </row>
    <row r="356" spans="1:2" hidden="1">
      <c r="A356" s="243" t="s">
        <v>4378</v>
      </c>
      <c r="B356" s="244" t="s">
        <v>4379</v>
      </c>
    </row>
    <row r="357" spans="1:2" hidden="1">
      <c r="A357" s="243" t="s">
        <v>733</v>
      </c>
      <c r="B357" s="244" t="s">
        <v>734</v>
      </c>
    </row>
    <row r="358" spans="1:2" hidden="1">
      <c r="A358" s="243" t="s">
        <v>1101</v>
      </c>
      <c r="B358" s="244" t="s">
        <v>1102</v>
      </c>
    </row>
    <row r="359" spans="1:2" hidden="1">
      <c r="A359" s="243" t="s">
        <v>1103</v>
      </c>
      <c r="B359" s="244" t="s">
        <v>1104</v>
      </c>
    </row>
    <row r="360" spans="1:2" hidden="1">
      <c r="A360" s="243" t="s">
        <v>1105</v>
      </c>
      <c r="B360" s="244" t="s">
        <v>1106</v>
      </c>
    </row>
    <row r="361" spans="1:2" hidden="1">
      <c r="A361" s="243" t="s">
        <v>1107</v>
      </c>
      <c r="B361" s="244" t="s">
        <v>1108</v>
      </c>
    </row>
    <row r="362" spans="1:2" hidden="1">
      <c r="A362" s="243" t="s">
        <v>1109</v>
      </c>
      <c r="B362" s="244" t="s">
        <v>1110</v>
      </c>
    </row>
    <row r="363" spans="1:2" hidden="1">
      <c r="A363" s="243" t="s">
        <v>1111</v>
      </c>
      <c r="B363" s="244" t="s">
        <v>1112</v>
      </c>
    </row>
    <row r="364" spans="1:2" hidden="1">
      <c r="A364" s="243" t="s">
        <v>1113</v>
      </c>
      <c r="B364" s="244" t="s">
        <v>1114</v>
      </c>
    </row>
    <row r="365" spans="1:2" hidden="1">
      <c r="A365" s="243" t="s">
        <v>1115</v>
      </c>
      <c r="B365" s="244" t="s">
        <v>1116</v>
      </c>
    </row>
    <row r="366" spans="1:2" hidden="1">
      <c r="A366" s="243" t="s">
        <v>1117</v>
      </c>
      <c r="B366" s="244" t="s">
        <v>1118</v>
      </c>
    </row>
    <row r="367" spans="1:2" hidden="1">
      <c r="A367" s="243" t="s">
        <v>1119</v>
      </c>
      <c r="B367" s="244" t="s">
        <v>1120</v>
      </c>
    </row>
    <row r="368" spans="1:2" hidden="1">
      <c r="A368" s="243" t="s">
        <v>1121</v>
      </c>
      <c r="B368" s="244" t="s">
        <v>1122</v>
      </c>
    </row>
    <row r="369" spans="1:2" hidden="1">
      <c r="A369" s="243" t="s">
        <v>1123</v>
      </c>
      <c r="B369" s="244" t="s">
        <v>1124</v>
      </c>
    </row>
    <row r="370" spans="1:2" hidden="1">
      <c r="A370" s="243" t="s">
        <v>1125</v>
      </c>
      <c r="B370" s="244" t="s">
        <v>1126</v>
      </c>
    </row>
    <row r="371" spans="1:2" hidden="1">
      <c r="A371" s="243" t="s">
        <v>1127</v>
      </c>
      <c r="B371" s="244" t="s">
        <v>1128</v>
      </c>
    </row>
    <row r="372" spans="1:2" hidden="1">
      <c r="A372" s="243" t="s">
        <v>1129</v>
      </c>
      <c r="B372" s="244" t="s">
        <v>1130</v>
      </c>
    </row>
    <row r="373" spans="1:2" hidden="1">
      <c r="A373" s="243" t="s">
        <v>1131</v>
      </c>
      <c r="B373" s="244" t="s">
        <v>1132</v>
      </c>
    </row>
    <row r="374" spans="1:2" hidden="1">
      <c r="A374" s="243" t="s">
        <v>1133</v>
      </c>
      <c r="B374" s="244" t="s">
        <v>1134</v>
      </c>
    </row>
    <row r="375" spans="1:2" hidden="1">
      <c r="A375" s="243" t="s">
        <v>1135</v>
      </c>
      <c r="B375" s="244" t="s">
        <v>1136</v>
      </c>
    </row>
    <row r="376" spans="1:2" hidden="1">
      <c r="A376" s="243" t="s">
        <v>1137</v>
      </c>
      <c r="B376" s="244" t="s">
        <v>1138</v>
      </c>
    </row>
    <row r="377" spans="1:2" hidden="1">
      <c r="A377" s="243" t="s">
        <v>1139</v>
      </c>
      <c r="B377" s="244" t="s">
        <v>1140</v>
      </c>
    </row>
    <row r="378" spans="1:2" hidden="1">
      <c r="A378" s="243" t="s">
        <v>1141</v>
      </c>
      <c r="B378" s="244" t="s">
        <v>1142</v>
      </c>
    </row>
    <row r="379" spans="1:2" hidden="1">
      <c r="A379" s="243" t="s">
        <v>1143</v>
      </c>
      <c r="B379" s="244" t="s">
        <v>1144</v>
      </c>
    </row>
    <row r="380" spans="1:2" hidden="1">
      <c r="A380" s="243" t="s">
        <v>1145</v>
      </c>
      <c r="B380" s="244" t="s">
        <v>1146</v>
      </c>
    </row>
    <row r="381" spans="1:2" hidden="1">
      <c r="A381" s="243" t="s">
        <v>1147</v>
      </c>
      <c r="B381" s="244" t="s">
        <v>1148</v>
      </c>
    </row>
    <row r="382" spans="1:2" hidden="1">
      <c r="A382" s="243" t="s">
        <v>1755</v>
      </c>
      <c r="B382" s="244" t="s">
        <v>1756</v>
      </c>
    </row>
    <row r="383" spans="1:2" hidden="1">
      <c r="A383" s="243" t="s">
        <v>1757</v>
      </c>
      <c r="B383" s="244" t="s">
        <v>1758</v>
      </c>
    </row>
    <row r="384" spans="1:2" hidden="1">
      <c r="A384" s="243" t="s">
        <v>1759</v>
      </c>
      <c r="B384" s="244" t="s">
        <v>1760</v>
      </c>
    </row>
    <row r="385" spans="1:2" hidden="1">
      <c r="A385" s="243" t="s">
        <v>1761</v>
      </c>
      <c r="B385" s="244" t="s">
        <v>1762</v>
      </c>
    </row>
    <row r="386" spans="1:2" hidden="1">
      <c r="A386" s="243" t="s">
        <v>1763</v>
      </c>
      <c r="B386" s="244" t="s">
        <v>1764</v>
      </c>
    </row>
    <row r="387" spans="1:2" hidden="1">
      <c r="A387" s="243" t="s">
        <v>1765</v>
      </c>
      <c r="B387" s="244" t="s">
        <v>1766</v>
      </c>
    </row>
    <row r="388" spans="1:2" hidden="1">
      <c r="A388" s="243" t="s">
        <v>1767</v>
      </c>
      <c r="B388" s="244" t="s">
        <v>1768</v>
      </c>
    </row>
    <row r="389" spans="1:2" hidden="1">
      <c r="A389" s="243" t="s">
        <v>1769</v>
      </c>
      <c r="B389" s="244" t="s">
        <v>1770</v>
      </c>
    </row>
    <row r="390" spans="1:2" hidden="1">
      <c r="A390" s="243" t="s">
        <v>1771</v>
      </c>
      <c r="B390" s="244" t="s">
        <v>1772</v>
      </c>
    </row>
    <row r="391" spans="1:2" hidden="1">
      <c r="A391" s="243" t="s">
        <v>1773</v>
      </c>
      <c r="B391" s="244" t="s">
        <v>1774</v>
      </c>
    </row>
    <row r="392" spans="1:2" hidden="1">
      <c r="A392" s="243" t="s">
        <v>1775</v>
      </c>
      <c r="B392" s="244" t="s">
        <v>1776</v>
      </c>
    </row>
    <row r="393" spans="1:2" hidden="1">
      <c r="A393" s="243" t="s">
        <v>1777</v>
      </c>
      <c r="B393" s="244" t="s">
        <v>1778</v>
      </c>
    </row>
    <row r="394" spans="1:2" hidden="1">
      <c r="A394" s="243" t="s">
        <v>1779</v>
      </c>
      <c r="B394" s="244" t="s">
        <v>1780</v>
      </c>
    </row>
    <row r="395" spans="1:2" hidden="1">
      <c r="A395" s="243" t="s">
        <v>1781</v>
      </c>
      <c r="B395" s="244" t="s">
        <v>1782</v>
      </c>
    </row>
    <row r="396" spans="1:2" hidden="1">
      <c r="A396" s="243" t="s">
        <v>1783</v>
      </c>
      <c r="B396" s="244" t="s">
        <v>1784</v>
      </c>
    </row>
    <row r="397" spans="1:2" hidden="1">
      <c r="A397" s="243" t="s">
        <v>1785</v>
      </c>
      <c r="B397" s="244" t="s">
        <v>1786</v>
      </c>
    </row>
    <row r="398" spans="1:2" hidden="1">
      <c r="A398" s="243" t="s">
        <v>1787</v>
      </c>
      <c r="B398" s="244" t="s">
        <v>1788</v>
      </c>
    </row>
    <row r="399" spans="1:2" hidden="1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 hidden="1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 hidden="1">
      <c r="A403" s="243" t="s">
        <v>1797</v>
      </c>
      <c r="B403" s="244" t="s">
        <v>1798</v>
      </c>
    </row>
    <row r="404" spans="1:2" hidden="1">
      <c r="A404" s="243" t="s">
        <v>1799</v>
      </c>
      <c r="B404" s="244" t="s">
        <v>1800</v>
      </c>
    </row>
    <row r="405" spans="1:2" hidden="1">
      <c r="A405" s="243" t="s">
        <v>1801</v>
      </c>
      <c r="B405" s="244" t="s">
        <v>1802</v>
      </c>
    </row>
    <row r="406" spans="1:2" hidden="1">
      <c r="A406" s="243" t="s">
        <v>1803</v>
      </c>
      <c r="B406" s="244" t="s">
        <v>1804</v>
      </c>
    </row>
    <row r="407" spans="1:2" hidden="1">
      <c r="A407" s="243" t="s">
        <v>1806</v>
      </c>
      <c r="B407" s="244" t="s">
        <v>1807</v>
      </c>
    </row>
    <row r="408" spans="1:2" hidden="1">
      <c r="A408" s="243" t="s">
        <v>1808</v>
      </c>
      <c r="B408" s="244" t="s">
        <v>1809</v>
      </c>
    </row>
    <row r="409" spans="1:2" hidden="1">
      <c r="A409" s="243" t="s">
        <v>1810</v>
      </c>
      <c r="B409" s="244" t="s">
        <v>1811</v>
      </c>
    </row>
    <row r="410" spans="1:2" hidden="1">
      <c r="A410" s="243" t="s">
        <v>1812</v>
      </c>
      <c r="B410" s="244" t="s">
        <v>1813</v>
      </c>
    </row>
    <row r="411" spans="1:2" hidden="1">
      <c r="A411" s="243" t="s">
        <v>1814</v>
      </c>
      <c r="B411" s="244" t="s">
        <v>1815</v>
      </c>
    </row>
    <row r="412" spans="1:2" hidden="1">
      <c r="A412" s="243" t="s">
        <v>1816</v>
      </c>
      <c r="B412" s="244" t="s">
        <v>1817</v>
      </c>
    </row>
    <row r="413" spans="1:2" hidden="1">
      <c r="A413" s="243" t="s">
        <v>1818</v>
      </c>
      <c r="B413" s="244" t="s">
        <v>1819</v>
      </c>
    </row>
    <row r="414" spans="1:2" hidden="1">
      <c r="A414" s="243" t="s">
        <v>1820</v>
      </c>
      <c r="B414" s="244" t="s">
        <v>1821</v>
      </c>
    </row>
    <row r="415" spans="1:2" hidden="1">
      <c r="A415" s="243" t="s">
        <v>1822</v>
      </c>
      <c r="B415" s="244" t="s">
        <v>1823</v>
      </c>
    </row>
    <row r="416" spans="1:2" hidden="1">
      <c r="A416" s="243" t="s">
        <v>1824</v>
      </c>
      <c r="B416" s="244" t="s">
        <v>1825</v>
      </c>
    </row>
    <row r="417" spans="1:2" hidden="1">
      <c r="A417" s="243" t="s">
        <v>1826</v>
      </c>
      <c r="B417" s="244" t="s">
        <v>1827</v>
      </c>
    </row>
    <row r="418" spans="1:2" hidden="1">
      <c r="A418" s="243" t="s">
        <v>1828</v>
      </c>
      <c r="B418" s="244" t="s">
        <v>1829</v>
      </c>
    </row>
    <row r="419" spans="1:2" hidden="1">
      <c r="A419" s="243" t="s">
        <v>1831</v>
      </c>
      <c r="B419" s="244" t="s">
        <v>1832</v>
      </c>
    </row>
    <row r="420" spans="1:2" hidden="1">
      <c r="A420" s="243" t="s">
        <v>1833</v>
      </c>
      <c r="B420" s="244" t="s">
        <v>1834</v>
      </c>
    </row>
    <row r="421" spans="1:2" hidden="1">
      <c r="A421" s="243" t="s">
        <v>1835</v>
      </c>
      <c r="B421" s="244" t="s">
        <v>1836</v>
      </c>
    </row>
    <row r="422" spans="1:2" hidden="1">
      <c r="A422" s="243" t="s">
        <v>1837</v>
      </c>
      <c r="B422" s="244" t="s">
        <v>1838</v>
      </c>
    </row>
    <row r="423" spans="1:2" hidden="1">
      <c r="A423" s="243" t="s">
        <v>1839</v>
      </c>
      <c r="B423" s="244" t="s">
        <v>1840</v>
      </c>
    </row>
    <row r="424" spans="1:2" hidden="1">
      <c r="A424" s="243" t="s">
        <v>1841</v>
      </c>
      <c r="B424" s="244" t="s">
        <v>1842</v>
      </c>
    </row>
    <row r="425" spans="1:2" hidden="1">
      <c r="A425" s="243" t="s">
        <v>1843</v>
      </c>
      <c r="B425" s="244" t="s">
        <v>1844</v>
      </c>
    </row>
    <row r="426" spans="1:2" hidden="1">
      <c r="A426" s="243" t="s">
        <v>1845</v>
      </c>
      <c r="B426" s="244" t="s">
        <v>1846</v>
      </c>
    </row>
    <row r="427" spans="1:2" hidden="1">
      <c r="A427" s="243" t="s">
        <v>1847</v>
      </c>
      <c r="B427" s="244" t="s">
        <v>1848</v>
      </c>
    </row>
    <row r="428" spans="1:2" hidden="1">
      <c r="A428" s="243" t="s">
        <v>1849</v>
      </c>
      <c r="B428" s="244" t="s">
        <v>1850</v>
      </c>
    </row>
    <row r="429" spans="1:2" hidden="1">
      <c r="A429" s="243" t="s">
        <v>1851</v>
      </c>
      <c r="B429" s="244" t="s">
        <v>1852</v>
      </c>
    </row>
    <row r="430" spans="1:2" hidden="1">
      <c r="A430" s="243" t="s">
        <v>1853</v>
      </c>
      <c r="B430" s="244" t="s">
        <v>1854</v>
      </c>
    </row>
    <row r="431" spans="1:2" hidden="1">
      <c r="A431" s="243" t="s">
        <v>1855</v>
      </c>
      <c r="B431" s="244" t="s">
        <v>1856</v>
      </c>
    </row>
    <row r="432" spans="1:2" hidden="1">
      <c r="A432" s="243" t="s">
        <v>1857</v>
      </c>
      <c r="B432" s="244" t="s">
        <v>1858</v>
      </c>
    </row>
    <row r="433" spans="1:2" hidden="1">
      <c r="A433" s="243" t="s">
        <v>1859</v>
      </c>
      <c r="B433" s="244" t="s">
        <v>1860</v>
      </c>
    </row>
    <row r="434" spans="1:2" hidden="1">
      <c r="A434" s="243" t="s">
        <v>1861</v>
      </c>
      <c r="B434" s="244" t="s">
        <v>1862</v>
      </c>
    </row>
    <row r="435" spans="1:2" hidden="1">
      <c r="A435" s="243" t="s">
        <v>1863</v>
      </c>
      <c r="B435" s="244" t="s">
        <v>1864</v>
      </c>
    </row>
    <row r="436" spans="1:2" hidden="1">
      <c r="A436" s="243" t="s">
        <v>1865</v>
      </c>
      <c r="B436" s="244" t="s">
        <v>1866</v>
      </c>
    </row>
    <row r="437" spans="1:2" hidden="1">
      <c r="A437" s="243" t="s">
        <v>1867</v>
      </c>
      <c r="B437" s="244" t="s">
        <v>1868</v>
      </c>
    </row>
    <row r="438" spans="1:2" hidden="1">
      <c r="A438" s="243" t="s">
        <v>1869</v>
      </c>
      <c r="B438" s="244" t="s">
        <v>1870</v>
      </c>
    </row>
    <row r="439" spans="1:2" hidden="1">
      <c r="A439" s="243" t="s">
        <v>1871</v>
      </c>
      <c r="B439" s="244" t="s">
        <v>1872</v>
      </c>
    </row>
    <row r="440" spans="1:2" hidden="1">
      <c r="A440" s="243" t="s">
        <v>1873</v>
      </c>
      <c r="B440" s="244" t="s">
        <v>1874</v>
      </c>
    </row>
    <row r="441" spans="1:2" hidden="1">
      <c r="A441" s="243" t="s">
        <v>1875</v>
      </c>
      <c r="B441" s="244" t="s">
        <v>1876</v>
      </c>
    </row>
    <row r="442" spans="1:2" hidden="1">
      <c r="A442" s="243" t="s">
        <v>1877</v>
      </c>
      <c r="B442" s="244" t="s">
        <v>1878</v>
      </c>
    </row>
    <row r="443" spans="1:2" hidden="1">
      <c r="A443" s="243" t="s">
        <v>1879</v>
      </c>
      <c r="B443" s="244" t="s">
        <v>1880</v>
      </c>
    </row>
    <row r="444" spans="1:2" hidden="1">
      <c r="A444" s="243" t="s">
        <v>1881</v>
      </c>
      <c r="B444" s="244" t="s">
        <v>1882</v>
      </c>
    </row>
    <row r="445" spans="1:2" hidden="1">
      <c r="A445" s="243" t="s">
        <v>1883</v>
      </c>
      <c r="B445" s="244" t="s">
        <v>1884</v>
      </c>
    </row>
    <row r="446" spans="1:2" hidden="1">
      <c r="A446" s="243" t="s">
        <v>1885</v>
      </c>
      <c r="B446" s="244" t="s">
        <v>1886</v>
      </c>
    </row>
    <row r="447" spans="1:2" hidden="1">
      <c r="A447" s="243" t="s">
        <v>1887</v>
      </c>
      <c r="B447" s="244" t="s">
        <v>1888</v>
      </c>
    </row>
    <row r="448" spans="1:2" hidden="1">
      <c r="A448" s="243" t="s">
        <v>1889</v>
      </c>
      <c r="B448" s="244" t="s">
        <v>1890</v>
      </c>
    </row>
    <row r="449" spans="1:2" hidden="1">
      <c r="A449" s="243" t="s">
        <v>1891</v>
      </c>
      <c r="B449" s="244" t="s">
        <v>1892</v>
      </c>
    </row>
    <row r="450" spans="1:2" hidden="1">
      <c r="A450" s="243" t="s">
        <v>1893</v>
      </c>
      <c r="B450" s="244" t="s">
        <v>1894</v>
      </c>
    </row>
    <row r="451" spans="1:2" hidden="1">
      <c r="A451" s="243" t="s">
        <v>1895</v>
      </c>
      <c r="B451" s="244" t="s">
        <v>1896</v>
      </c>
    </row>
    <row r="452" spans="1:2" hidden="1">
      <c r="A452" s="243" t="s">
        <v>1897</v>
      </c>
      <c r="B452" s="244" t="s">
        <v>1898</v>
      </c>
    </row>
    <row r="453" spans="1:2" hidden="1">
      <c r="A453" s="243" t="s">
        <v>1899</v>
      </c>
      <c r="B453" s="244" t="s">
        <v>1900</v>
      </c>
    </row>
    <row r="454" spans="1:2" hidden="1">
      <c r="A454" s="243" t="s">
        <v>1901</v>
      </c>
      <c r="B454" s="244" t="s">
        <v>1902</v>
      </c>
    </row>
    <row r="455" spans="1:2" hidden="1">
      <c r="A455" s="243" t="s">
        <v>1903</v>
      </c>
      <c r="B455" s="244" t="s">
        <v>1904</v>
      </c>
    </row>
    <row r="456" spans="1:2" hidden="1">
      <c r="A456" s="243" t="s">
        <v>1905</v>
      </c>
      <c r="B456" s="244" t="s">
        <v>1906</v>
      </c>
    </row>
    <row r="457" spans="1:2" hidden="1">
      <c r="A457" s="243" t="s">
        <v>1907</v>
      </c>
      <c r="B457" s="244" t="s">
        <v>1726</v>
      </c>
    </row>
    <row r="458" spans="1:2" hidden="1">
      <c r="A458" s="243" t="s">
        <v>1908</v>
      </c>
      <c r="B458" s="244" t="s">
        <v>1909</v>
      </c>
    </row>
    <row r="459" spans="1:2" hidden="1">
      <c r="A459" s="243" t="s">
        <v>1910</v>
      </c>
      <c r="B459" s="244" t="s">
        <v>1911</v>
      </c>
    </row>
    <row r="460" spans="1:2" hidden="1">
      <c r="A460" s="243" t="s">
        <v>1912</v>
      </c>
      <c r="B460" s="244" t="s">
        <v>1913</v>
      </c>
    </row>
    <row r="461" spans="1:2" hidden="1">
      <c r="A461" s="243" t="s">
        <v>1914</v>
      </c>
      <c r="B461" s="244" t="s">
        <v>1915</v>
      </c>
    </row>
    <row r="462" spans="1:2" hidden="1">
      <c r="A462" s="243" t="s">
        <v>1916</v>
      </c>
      <c r="B462" s="244" t="s">
        <v>1917</v>
      </c>
    </row>
    <row r="463" spans="1:2" hidden="1">
      <c r="A463" s="243" t="s">
        <v>1918</v>
      </c>
      <c r="B463" s="244" t="s">
        <v>1919</v>
      </c>
    </row>
    <row r="464" spans="1:2" hidden="1">
      <c r="A464" s="243" t="s">
        <v>1920</v>
      </c>
      <c r="B464" s="244" t="s">
        <v>1921</v>
      </c>
    </row>
    <row r="465" spans="1:2" hidden="1">
      <c r="A465" s="243" t="s">
        <v>1922</v>
      </c>
      <c r="B465" s="244" t="s">
        <v>1923</v>
      </c>
    </row>
    <row r="466" spans="1:2" hidden="1">
      <c r="A466" s="243" t="s">
        <v>1924</v>
      </c>
      <c r="B466" s="244" t="s">
        <v>1925</v>
      </c>
    </row>
    <row r="467" spans="1:2" hidden="1">
      <c r="A467" s="243" t="s">
        <v>1926</v>
      </c>
      <c r="B467" s="244" t="s">
        <v>1927</v>
      </c>
    </row>
    <row r="468" spans="1:2" hidden="1">
      <c r="A468" s="243" t="s">
        <v>1928</v>
      </c>
      <c r="B468" s="244" t="s">
        <v>1929</v>
      </c>
    </row>
    <row r="469" spans="1:2" hidden="1">
      <c r="A469" s="243" t="s">
        <v>1930</v>
      </c>
      <c r="B469" s="244" t="s">
        <v>1931</v>
      </c>
    </row>
    <row r="470" spans="1:2" hidden="1">
      <c r="A470" s="243" t="s">
        <v>1932</v>
      </c>
      <c r="B470" s="244" t="s">
        <v>1933</v>
      </c>
    </row>
    <row r="471" spans="1:2" hidden="1">
      <c r="A471" s="243" t="s">
        <v>1934</v>
      </c>
      <c r="B471" s="244" t="s">
        <v>1935</v>
      </c>
    </row>
    <row r="472" spans="1:2" hidden="1">
      <c r="A472" s="243" t="s">
        <v>1936</v>
      </c>
      <c r="B472" s="244" t="s">
        <v>1937</v>
      </c>
    </row>
    <row r="473" spans="1:2" hidden="1">
      <c r="A473" s="243" t="s">
        <v>1938</v>
      </c>
      <c r="B473" s="244" t="s">
        <v>1939</v>
      </c>
    </row>
    <row r="474" spans="1:2" hidden="1">
      <c r="A474" s="243" t="s">
        <v>1940</v>
      </c>
      <c r="B474" s="244" t="s">
        <v>1941</v>
      </c>
    </row>
    <row r="475" spans="1:2" hidden="1">
      <c r="A475" s="243" t="s">
        <v>4380</v>
      </c>
      <c r="B475" s="244" t="s">
        <v>4381</v>
      </c>
    </row>
    <row r="476" spans="1:2" hidden="1">
      <c r="A476" s="243" t="s">
        <v>1942</v>
      </c>
      <c r="B476" s="244" t="s">
        <v>1943</v>
      </c>
    </row>
    <row r="477" spans="1:2" hidden="1">
      <c r="A477" s="243" t="s">
        <v>1944</v>
      </c>
      <c r="B477" s="244" t="s">
        <v>1945</v>
      </c>
    </row>
    <row r="478" spans="1:2" hidden="1">
      <c r="A478" s="243" t="s">
        <v>1946</v>
      </c>
      <c r="B478" s="244" t="s">
        <v>1947</v>
      </c>
    </row>
    <row r="479" spans="1:2" hidden="1">
      <c r="A479" s="243" t="s">
        <v>1948</v>
      </c>
      <c r="B479" s="244" t="s">
        <v>1949</v>
      </c>
    </row>
    <row r="480" spans="1:2" hidden="1">
      <c r="A480" s="243" t="s">
        <v>1950</v>
      </c>
      <c r="B480" s="244" t="s">
        <v>1951</v>
      </c>
    </row>
    <row r="481" spans="1:2" hidden="1">
      <c r="A481" s="243" t="s">
        <v>1952</v>
      </c>
      <c r="B481" s="244" t="s">
        <v>1953</v>
      </c>
    </row>
    <row r="482" spans="1:2" hidden="1">
      <c r="A482" s="243" t="s">
        <v>1954</v>
      </c>
      <c r="B482" s="244" t="s">
        <v>1955</v>
      </c>
    </row>
    <row r="483" spans="1:2" hidden="1">
      <c r="A483" s="243" t="s">
        <v>1956</v>
      </c>
      <c r="B483" s="244" t="s">
        <v>1957</v>
      </c>
    </row>
    <row r="484" spans="1:2" hidden="1">
      <c r="A484" s="243" t="s">
        <v>1958</v>
      </c>
      <c r="B484" s="244" t="s">
        <v>1959</v>
      </c>
    </row>
    <row r="485" spans="1:2" hidden="1">
      <c r="A485" s="243" t="s">
        <v>1960</v>
      </c>
      <c r="B485" s="244" t="s">
        <v>1961</v>
      </c>
    </row>
    <row r="486" spans="1:2" hidden="1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 hidden="1">
      <c r="A488" s="243" t="s">
        <v>1966</v>
      </c>
      <c r="B488" s="244" t="s">
        <v>1967</v>
      </c>
    </row>
    <row r="489" spans="1:2" hidden="1">
      <c r="A489" s="243" t="s">
        <v>1968</v>
      </c>
      <c r="B489" s="244" t="s">
        <v>1969</v>
      </c>
    </row>
    <row r="490" spans="1:2" hidden="1">
      <c r="A490" s="243" t="s">
        <v>1970</v>
      </c>
      <c r="B490" s="244" t="s">
        <v>1971</v>
      </c>
    </row>
    <row r="491" spans="1:2" hidden="1">
      <c r="A491" s="243" t="s">
        <v>2099</v>
      </c>
      <c r="B491" s="244" t="s">
        <v>2100</v>
      </c>
    </row>
    <row r="492" spans="1:2" hidden="1">
      <c r="A492" s="243" t="s">
        <v>2101</v>
      </c>
      <c r="B492" s="244" t="s">
        <v>2102</v>
      </c>
    </row>
    <row r="493" spans="1:2" hidden="1">
      <c r="A493" s="243" t="s">
        <v>2103</v>
      </c>
      <c r="B493" s="244" t="s">
        <v>2104</v>
      </c>
    </row>
    <row r="494" spans="1:2" hidden="1">
      <c r="A494" s="243" t="s">
        <v>2105</v>
      </c>
      <c r="B494" s="244" t="s">
        <v>2106</v>
      </c>
    </row>
    <row r="495" spans="1:2" hidden="1">
      <c r="A495" s="243" t="s">
        <v>2107</v>
      </c>
      <c r="B495" s="244" t="s">
        <v>2108</v>
      </c>
    </row>
    <row r="496" spans="1:2" hidden="1">
      <c r="A496" s="243" t="s">
        <v>2109</v>
      </c>
      <c r="B496" s="244" t="s">
        <v>2110</v>
      </c>
    </row>
    <row r="497" spans="1:2" hidden="1">
      <c r="A497" s="243" t="s">
        <v>2111</v>
      </c>
      <c r="B497" s="244" t="s">
        <v>2112</v>
      </c>
    </row>
    <row r="498" spans="1:2" hidden="1">
      <c r="A498" s="243" t="s">
        <v>2113</v>
      </c>
      <c r="B498" s="244" t="s">
        <v>2114</v>
      </c>
    </row>
    <row r="499" spans="1:2" hidden="1">
      <c r="A499" s="243" t="s">
        <v>2115</v>
      </c>
      <c r="B499" s="244" t="s">
        <v>2116</v>
      </c>
    </row>
    <row r="500" spans="1:2" hidden="1">
      <c r="A500" s="243" t="s">
        <v>2117</v>
      </c>
      <c r="B500" s="244" t="s">
        <v>2118</v>
      </c>
    </row>
    <row r="501" spans="1:2" hidden="1">
      <c r="A501" s="243" t="s">
        <v>2119</v>
      </c>
      <c r="B501" s="244" t="s">
        <v>2120</v>
      </c>
    </row>
    <row r="502" spans="1:2" hidden="1">
      <c r="A502" s="243" t="s">
        <v>2121</v>
      </c>
      <c r="B502" s="244" t="s">
        <v>2122</v>
      </c>
    </row>
    <row r="503" spans="1:2" hidden="1">
      <c r="A503" s="243" t="s">
        <v>2123</v>
      </c>
      <c r="B503" s="244" t="s">
        <v>2124</v>
      </c>
    </row>
    <row r="504" spans="1:2" hidden="1">
      <c r="A504" s="243" t="s">
        <v>2125</v>
      </c>
      <c r="B504" s="244" t="s">
        <v>2126</v>
      </c>
    </row>
    <row r="505" spans="1:2" hidden="1">
      <c r="A505" s="243" t="s">
        <v>2127</v>
      </c>
      <c r="B505" s="244" t="s">
        <v>2062</v>
      </c>
    </row>
    <row r="506" spans="1:2" hidden="1">
      <c r="A506" s="243" t="s">
        <v>2128</v>
      </c>
      <c r="B506" s="244" t="s">
        <v>2129</v>
      </c>
    </row>
    <row r="507" spans="1:2" hidden="1">
      <c r="A507" s="243" t="s">
        <v>2130</v>
      </c>
      <c r="B507" s="244" t="s">
        <v>2131</v>
      </c>
    </row>
    <row r="508" spans="1:2" hidden="1">
      <c r="A508" s="243" t="s">
        <v>2132</v>
      </c>
      <c r="B508" s="244" t="s">
        <v>2133</v>
      </c>
    </row>
    <row r="509" spans="1:2" hidden="1">
      <c r="A509" s="243" t="s">
        <v>2134</v>
      </c>
      <c r="B509" s="244" t="s">
        <v>1830</v>
      </c>
    </row>
    <row r="510" spans="1:2" hidden="1">
      <c r="A510" s="243" t="s">
        <v>2135</v>
      </c>
      <c r="B510" s="244" t="s">
        <v>2136</v>
      </c>
    </row>
    <row r="511" spans="1:2" hidden="1">
      <c r="A511" s="243" t="s">
        <v>2137</v>
      </c>
      <c r="B511" s="244" t="s">
        <v>2138</v>
      </c>
    </row>
    <row r="512" spans="1:2" hidden="1">
      <c r="A512" s="243" t="s">
        <v>2139</v>
      </c>
      <c r="B512" s="244" t="s">
        <v>2140</v>
      </c>
    </row>
    <row r="513" spans="1:2" hidden="1">
      <c r="A513" s="243" t="s">
        <v>2141</v>
      </c>
      <c r="B513" s="244" t="s">
        <v>2142</v>
      </c>
    </row>
    <row r="514" spans="1:2" hidden="1">
      <c r="A514" s="243" t="s">
        <v>2143</v>
      </c>
      <c r="B514" s="244" t="s">
        <v>2144</v>
      </c>
    </row>
    <row r="515" spans="1:2" hidden="1">
      <c r="A515" s="243" t="s">
        <v>2145</v>
      </c>
      <c r="B515" s="244" t="s">
        <v>2146</v>
      </c>
    </row>
    <row r="516" spans="1:2" hidden="1">
      <c r="A516" s="243" t="s">
        <v>2147</v>
      </c>
      <c r="B516" s="244" t="s">
        <v>2148</v>
      </c>
    </row>
    <row r="517" spans="1:2" hidden="1">
      <c r="A517" s="243" t="s">
        <v>2149</v>
      </c>
      <c r="B517" s="244" t="s">
        <v>2150</v>
      </c>
    </row>
    <row r="518" spans="1:2" hidden="1">
      <c r="A518" s="243" t="s">
        <v>2151</v>
      </c>
      <c r="B518" s="244" t="s">
        <v>2152</v>
      </c>
    </row>
    <row r="519" spans="1:2" hidden="1">
      <c r="A519" s="243" t="s">
        <v>2153</v>
      </c>
      <c r="B519" s="244" t="s">
        <v>2154</v>
      </c>
    </row>
    <row r="520" spans="1:2" hidden="1">
      <c r="A520" s="243" t="s">
        <v>2155</v>
      </c>
      <c r="B520" s="244" t="s">
        <v>2156</v>
      </c>
    </row>
    <row r="521" spans="1:2" hidden="1">
      <c r="A521" s="243" t="s">
        <v>2157</v>
      </c>
      <c r="B521" s="244" t="s">
        <v>2158</v>
      </c>
    </row>
    <row r="522" spans="1:2" hidden="1">
      <c r="A522" s="243" t="s">
        <v>2159</v>
      </c>
      <c r="B522" s="244" t="s">
        <v>2160</v>
      </c>
    </row>
    <row r="523" spans="1:2" hidden="1">
      <c r="A523" s="243" t="s">
        <v>2162</v>
      </c>
      <c r="B523" s="244" t="s">
        <v>2163</v>
      </c>
    </row>
    <row r="524" spans="1:2" hidden="1">
      <c r="A524" s="243" t="s">
        <v>2164</v>
      </c>
      <c r="B524" s="244" t="s">
        <v>2165</v>
      </c>
    </row>
    <row r="525" spans="1:2" hidden="1">
      <c r="A525" s="243" t="s">
        <v>2166</v>
      </c>
      <c r="B525" s="244" t="s">
        <v>2167</v>
      </c>
    </row>
    <row r="526" spans="1:2" hidden="1">
      <c r="A526" s="243" t="s">
        <v>2168</v>
      </c>
      <c r="B526" s="244" t="s">
        <v>2169</v>
      </c>
    </row>
    <row r="527" spans="1:2" hidden="1">
      <c r="A527" s="243" t="s">
        <v>2170</v>
      </c>
      <c r="B527" s="244" t="s">
        <v>2171</v>
      </c>
    </row>
    <row r="528" spans="1:2" hidden="1">
      <c r="A528" s="243" t="s">
        <v>2172</v>
      </c>
      <c r="B528" s="244" t="s">
        <v>2173</v>
      </c>
    </row>
    <row r="529" spans="1:2" hidden="1">
      <c r="A529" s="243" t="s">
        <v>2174</v>
      </c>
      <c r="B529" s="244" t="s">
        <v>2175</v>
      </c>
    </row>
    <row r="530" spans="1:2" hidden="1">
      <c r="A530" s="243" t="s">
        <v>2176</v>
      </c>
      <c r="B530" s="244" t="s">
        <v>2177</v>
      </c>
    </row>
    <row r="531" spans="1:2" hidden="1">
      <c r="A531" s="243" t="s">
        <v>2178</v>
      </c>
      <c r="B531" s="244" t="s">
        <v>2179</v>
      </c>
    </row>
    <row r="532" spans="1:2" hidden="1">
      <c r="A532" s="243" t="s">
        <v>2180</v>
      </c>
      <c r="B532" s="244" t="s">
        <v>2181</v>
      </c>
    </row>
    <row r="533" spans="1:2" hidden="1">
      <c r="A533" s="243" t="s">
        <v>2182</v>
      </c>
      <c r="B533" s="244" t="s">
        <v>2183</v>
      </c>
    </row>
    <row r="534" spans="1:2" hidden="1">
      <c r="A534" s="243" t="s">
        <v>2184</v>
      </c>
      <c r="B534" s="244" t="s">
        <v>2185</v>
      </c>
    </row>
    <row r="535" spans="1:2" hidden="1">
      <c r="A535" s="243" t="s">
        <v>2186</v>
      </c>
      <c r="B535" s="244" t="s">
        <v>2187</v>
      </c>
    </row>
    <row r="536" spans="1:2" hidden="1">
      <c r="A536" s="243" t="s">
        <v>2188</v>
      </c>
      <c r="B536" s="244" t="s">
        <v>2189</v>
      </c>
    </row>
    <row r="537" spans="1:2" hidden="1">
      <c r="A537" s="243" t="s">
        <v>2190</v>
      </c>
      <c r="B537" s="244" t="s">
        <v>2191</v>
      </c>
    </row>
    <row r="538" spans="1:2" hidden="1">
      <c r="A538" s="243" t="s">
        <v>2192</v>
      </c>
      <c r="B538" s="244" t="s">
        <v>2193</v>
      </c>
    </row>
    <row r="539" spans="1:2" hidden="1">
      <c r="A539" s="243" t="s">
        <v>2194</v>
      </c>
      <c r="B539" s="244" t="s">
        <v>2195</v>
      </c>
    </row>
    <row r="540" spans="1:2" hidden="1">
      <c r="A540" s="243" t="s">
        <v>2196</v>
      </c>
      <c r="B540" s="244" t="s">
        <v>2197</v>
      </c>
    </row>
    <row r="541" spans="1:2" hidden="1">
      <c r="A541" s="243" t="s">
        <v>2198</v>
      </c>
      <c r="B541" s="244" t="s">
        <v>2199</v>
      </c>
    </row>
    <row r="542" spans="1:2" hidden="1">
      <c r="A542" s="243" t="s">
        <v>2200</v>
      </c>
      <c r="B542" s="244" t="s">
        <v>1043</v>
      </c>
    </row>
    <row r="543" spans="1:2" hidden="1">
      <c r="A543" s="243" t="s">
        <v>2201</v>
      </c>
      <c r="B543" s="244" t="s">
        <v>2202</v>
      </c>
    </row>
    <row r="544" spans="1:2" hidden="1">
      <c r="A544" s="243" t="s">
        <v>2203</v>
      </c>
      <c r="B544" s="244" t="s">
        <v>1040</v>
      </c>
    </row>
    <row r="545" spans="1:2" hidden="1">
      <c r="A545" s="243" t="s">
        <v>2204</v>
      </c>
      <c r="B545" s="244" t="s">
        <v>2205</v>
      </c>
    </row>
    <row r="546" spans="1:2" hidden="1">
      <c r="A546" s="243" t="s">
        <v>2206</v>
      </c>
      <c r="B546" s="244" t="s">
        <v>2207</v>
      </c>
    </row>
    <row r="547" spans="1:2" hidden="1">
      <c r="A547" s="243" t="s">
        <v>4382</v>
      </c>
      <c r="B547" s="244" t="s">
        <v>4383</v>
      </c>
    </row>
    <row r="548" spans="1:2" hidden="1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 hidden="1">
      <c r="A550" s="243" t="s">
        <v>4388</v>
      </c>
      <c r="B550" s="244" t="s">
        <v>4389</v>
      </c>
    </row>
    <row r="551" spans="1:2" hidden="1">
      <c r="A551" s="243" t="s">
        <v>4390</v>
      </c>
      <c r="B551" s="244" t="s">
        <v>4391</v>
      </c>
    </row>
    <row r="552" spans="1:2" hidden="1">
      <c r="A552" s="243" t="s">
        <v>4392</v>
      </c>
      <c r="B552" s="244" t="s">
        <v>4393</v>
      </c>
    </row>
    <row r="553" spans="1:2" hidden="1">
      <c r="A553" s="243" t="s">
        <v>4394</v>
      </c>
      <c r="B553" s="244" t="s">
        <v>4395</v>
      </c>
    </row>
    <row r="554" spans="1:2" hidden="1">
      <c r="A554" s="243" t="s">
        <v>4396</v>
      </c>
      <c r="B554" s="244" t="s">
        <v>4397</v>
      </c>
    </row>
    <row r="555" spans="1:2" hidden="1">
      <c r="A555" s="243" t="s">
        <v>4398</v>
      </c>
      <c r="B555" s="244" t="s">
        <v>4399</v>
      </c>
    </row>
    <row r="556" spans="1:2" hidden="1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 hidden="1">
      <c r="A558" s="243" t="s">
        <v>4404</v>
      </c>
      <c r="B558" s="244" t="s">
        <v>4405</v>
      </c>
    </row>
    <row r="559" spans="1:2" hidden="1">
      <c r="A559" s="243" t="s">
        <v>4406</v>
      </c>
      <c r="B559" s="244" t="s">
        <v>4407</v>
      </c>
    </row>
    <row r="560" spans="1:2" hidden="1">
      <c r="A560" s="243" t="s">
        <v>4408</v>
      </c>
      <c r="B560" s="244" t="s">
        <v>4409</v>
      </c>
    </row>
    <row r="561" spans="1:2" hidden="1">
      <c r="A561" s="243" t="s">
        <v>4410</v>
      </c>
      <c r="B561" s="244" t="s">
        <v>4411</v>
      </c>
    </row>
    <row r="562" spans="1:2" hidden="1">
      <c r="A562" s="243" t="s">
        <v>4412</v>
      </c>
      <c r="B562" s="244" t="s">
        <v>4413</v>
      </c>
    </row>
    <row r="563" spans="1:2" hidden="1">
      <c r="A563" s="243" t="s">
        <v>4414</v>
      </c>
      <c r="B563" s="244" t="s">
        <v>4415</v>
      </c>
    </row>
    <row r="564" spans="1:2" hidden="1">
      <c r="A564" s="243" t="s">
        <v>4416</v>
      </c>
      <c r="B564" s="244" t="s">
        <v>4417</v>
      </c>
    </row>
    <row r="565" spans="1:2" hidden="1">
      <c r="A565" s="243" t="s">
        <v>4418</v>
      </c>
      <c r="B565" s="244" t="s">
        <v>4419</v>
      </c>
    </row>
    <row r="566" spans="1:2" hidden="1">
      <c r="A566" s="243" t="s">
        <v>4420</v>
      </c>
      <c r="B566" s="244" t="s">
        <v>4421</v>
      </c>
    </row>
    <row r="567" spans="1:2" hidden="1">
      <c r="A567" s="243" t="s">
        <v>4422</v>
      </c>
      <c r="B567" s="244" t="s">
        <v>4423</v>
      </c>
    </row>
    <row r="568" spans="1:2" hidden="1">
      <c r="A568" s="243" t="s">
        <v>4424</v>
      </c>
      <c r="B568" s="244" t="s">
        <v>4425</v>
      </c>
    </row>
    <row r="569" spans="1:2" hidden="1">
      <c r="A569" s="243" t="s">
        <v>4426</v>
      </c>
      <c r="B569" s="244" t="s">
        <v>4427</v>
      </c>
    </row>
    <row r="570" spans="1:2" hidden="1">
      <c r="A570" s="243" t="s">
        <v>4428</v>
      </c>
      <c r="B570" s="244" t="s">
        <v>4429</v>
      </c>
    </row>
    <row r="571" spans="1:2" hidden="1">
      <c r="A571" s="243" t="s">
        <v>4430</v>
      </c>
      <c r="B571" s="244" t="s">
        <v>4431</v>
      </c>
    </row>
    <row r="572" spans="1:2" hidden="1">
      <c r="A572" s="243" t="s">
        <v>4432</v>
      </c>
      <c r="B572" s="244" t="s">
        <v>4433</v>
      </c>
    </row>
    <row r="573" spans="1:2" hidden="1">
      <c r="A573" s="243" t="s">
        <v>4434</v>
      </c>
      <c r="B573" s="244" t="s">
        <v>4435</v>
      </c>
    </row>
    <row r="574" spans="1:2" hidden="1">
      <c r="A574" s="243" t="s">
        <v>4436</v>
      </c>
      <c r="B574" s="244" t="s">
        <v>4437</v>
      </c>
    </row>
    <row r="575" spans="1:2" hidden="1">
      <c r="A575" s="243" t="s">
        <v>4438</v>
      </c>
      <c r="B575" s="244" t="s">
        <v>4439</v>
      </c>
    </row>
    <row r="576" spans="1:2" hidden="1">
      <c r="A576" s="243" t="s">
        <v>4440</v>
      </c>
      <c r="B576" s="244" t="s">
        <v>4441</v>
      </c>
    </row>
    <row r="577" spans="1:2" hidden="1">
      <c r="A577" s="243" t="s">
        <v>4442</v>
      </c>
      <c r="B577" s="244" t="s">
        <v>4443</v>
      </c>
    </row>
    <row r="578" spans="1:2" hidden="1">
      <c r="A578" s="243" t="s">
        <v>4444</v>
      </c>
      <c r="B578" s="244" t="s">
        <v>4445</v>
      </c>
    </row>
    <row r="579" spans="1:2" hidden="1">
      <c r="A579" s="243" t="s">
        <v>4446</v>
      </c>
      <c r="B579" s="244" t="s">
        <v>4447</v>
      </c>
    </row>
    <row r="580" spans="1:2" hidden="1">
      <c r="A580" s="243" t="s">
        <v>4448</v>
      </c>
      <c r="B580" s="244" t="s">
        <v>4449</v>
      </c>
    </row>
    <row r="581" spans="1:2" hidden="1">
      <c r="A581" s="243" t="s">
        <v>4450</v>
      </c>
      <c r="B581" s="244" t="s">
        <v>4451</v>
      </c>
    </row>
    <row r="582" spans="1:2" hidden="1">
      <c r="A582" s="243" t="s">
        <v>4452</v>
      </c>
      <c r="B582" s="244" t="s">
        <v>4453</v>
      </c>
    </row>
    <row r="583" spans="1:2" hidden="1">
      <c r="A583" s="243" t="s">
        <v>4454</v>
      </c>
      <c r="B583" s="244" t="s">
        <v>4455</v>
      </c>
    </row>
    <row r="584" spans="1:2" hidden="1">
      <c r="A584" s="243" t="s">
        <v>4456</v>
      </c>
      <c r="B584" s="244" t="s">
        <v>4457</v>
      </c>
    </row>
    <row r="585" spans="1:2" hidden="1">
      <c r="A585" s="243" t="s">
        <v>4458</v>
      </c>
      <c r="B585" s="244" t="s">
        <v>4459</v>
      </c>
    </row>
    <row r="586" spans="1:2" hidden="1">
      <c r="A586" s="243" t="s">
        <v>4460</v>
      </c>
      <c r="B586" s="244" t="s">
        <v>4461</v>
      </c>
    </row>
    <row r="587" spans="1:2" hidden="1">
      <c r="A587" s="243" t="s">
        <v>4462</v>
      </c>
      <c r="B587" s="244" t="s">
        <v>4463</v>
      </c>
    </row>
    <row r="588" spans="1:2" hidden="1">
      <c r="A588" s="243" t="s">
        <v>4464</v>
      </c>
      <c r="B588" s="244" t="s">
        <v>4465</v>
      </c>
    </row>
    <row r="589" spans="1:2" hidden="1">
      <c r="A589" s="243" t="s">
        <v>4466</v>
      </c>
      <c r="B589" s="244" t="s">
        <v>4467</v>
      </c>
    </row>
    <row r="590" spans="1:2" hidden="1">
      <c r="A590" s="243" t="s">
        <v>4468</v>
      </c>
      <c r="B590" s="244" t="s">
        <v>4469</v>
      </c>
    </row>
    <row r="591" spans="1:2" hidden="1">
      <c r="A591" s="243" t="s">
        <v>4470</v>
      </c>
      <c r="B591" s="244" t="s">
        <v>4471</v>
      </c>
    </row>
    <row r="592" spans="1:2" hidden="1">
      <c r="A592" s="243" t="s">
        <v>4472</v>
      </c>
      <c r="B592" s="244" t="s">
        <v>4473</v>
      </c>
    </row>
    <row r="593" spans="1:2" hidden="1">
      <c r="A593" s="243" t="s">
        <v>4474</v>
      </c>
      <c r="B593" s="244" t="s">
        <v>4475</v>
      </c>
    </row>
    <row r="594" spans="1:2" hidden="1">
      <c r="A594" s="243" t="s">
        <v>4476</v>
      </c>
      <c r="B594" s="244" t="s">
        <v>4477</v>
      </c>
    </row>
    <row r="595" spans="1:2" hidden="1">
      <c r="A595" s="243" t="s">
        <v>4478</v>
      </c>
      <c r="B595" s="244" t="s">
        <v>4479</v>
      </c>
    </row>
    <row r="596" spans="1:2" hidden="1">
      <c r="A596" s="243" t="s">
        <v>4480</v>
      </c>
      <c r="B596" s="244" t="s">
        <v>4481</v>
      </c>
    </row>
    <row r="597" spans="1:2" hidden="1">
      <c r="A597" s="243" t="s">
        <v>4482</v>
      </c>
      <c r="B597" s="244" t="s">
        <v>4483</v>
      </c>
    </row>
    <row r="598" spans="1:2" hidden="1">
      <c r="A598" s="243" t="s">
        <v>4484</v>
      </c>
      <c r="B598" s="244" t="s">
        <v>4485</v>
      </c>
    </row>
    <row r="599" spans="1:2" hidden="1">
      <c r="A599" s="243" t="s">
        <v>4486</v>
      </c>
      <c r="B599" s="244" t="s">
        <v>4487</v>
      </c>
    </row>
    <row r="600" spans="1:2" hidden="1">
      <c r="A600" s="243" t="s">
        <v>4488</v>
      </c>
      <c r="B600" s="244" t="s">
        <v>4489</v>
      </c>
    </row>
    <row r="601" spans="1:2" hidden="1">
      <c r="A601" s="243" t="s">
        <v>4490</v>
      </c>
      <c r="B601" s="244" t="s">
        <v>4491</v>
      </c>
    </row>
    <row r="602" spans="1:2" hidden="1">
      <c r="A602" s="243" t="s">
        <v>4492</v>
      </c>
      <c r="B602" s="244" t="s">
        <v>4493</v>
      </c>
    </row>
    <row r="603" spans="1:2" hidden="1">
      <c r="A603" s="243" t="s">
        <v>4494</v>
      </c>
      <c r="B603" s="244" t="s">
        <v>4495</v>
      </c>
    </row>
    <row r="604" spans="1:2" hidden="1">
      <c r="A604" s="243" t="s">
        <v>4496</v>
      </c>
      <c r="B604" s="244" t="s">
        <v>4497</v>
      </c>
    </row>
    <row r="605" spans="1:2" hidden="1">
      <c r="A605" s="243" t="s">
        <v>4498</v>
      </c>
      <c r="B605" s="244" t="s">
        <v>4499</v>
      </c>
    </row>
    <row r="606" spans="1:2" hidden="1">
      <c r="A606" s="243" t="s">
        <v>4500</v>
      </c>
      <c r="B606" s="244" t="s">
        <v>4501</v>
      </c>
    </row>
    <row r="607" spans="1:2" hidden="1">
      <c r="A607" s="243" t="s">
        <v>4502</v>
      </c>
      <c r="B607" s="244" t="s">
        <v>4503</v>
      </c>
    </row>
    <row r="608" spans="1:2" hidden="1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 hidden="1">
      <c r="A610" s="243" t="s">
        <v>4508</v>
      </c>
      <c r="B610" s="244" t="s">
        <v>4509</v>
      </c>
    </row>
    <row r="611" spans="1:2" hidden="1">
      <c r="A611" s="243" t="s">
        <v>4510</v>
      </c>
      <c r="B611" s="244" t="s">
        <v>4511</v>
      </c>
    </row>
    <row r="612" spans="1:2" hidden="1">
      <c r="A612" s="243" t="s">
        <v>4512</v>
      </c>
      <c r="B612" s="244" t="s">
        <v>4513</v>
      </c>
    </row>
    <row r="613" spans="1:2" hidden="1">
      <c r="A613" s="243" t="s">
        <v>4514</v>
      </c>
      <c r="B613" s="244" t="s">
        <v>4515</v>
      </c>
    </row>
    <row r="614" spans="1:2" hidden="1">
      <c r="A614" s="243" t="s">
        <v>4516</v>
      </c>
      <c r="B614" s="244" t="s">
        <v>4517</v>
      </c>
    </row>
    <row r="615" spans="1:2" hidden="1">
      <c r="A615" s="243" t="s">
        <v>4518</v>
      </c>
      <c r="B615" s="244" t="s">
        <v>4519</v>
      </c>
    </row>
    <row r="616" spans="1:2" hidden="1">
      <c r="A616" s="243" t="s">
        <v>4520</v>
      </c>
      <c r="B616" s="244" t="s">
        <v>4521</v>
      </c>
    </row>
    <row r="617" spans="1:2" hidden="1">
      <c r="A617" s="243" t="s">
        <v>4522</v>
      </c>
      <c r="B617" s="244" t="s">
        <v>4523</v>
      </c>
    </row>
    <row r="618" spans="1:2" hidden="1">
      <c r="A618" s="243" t="s">
        <v>4524</v>
      </c>
      <c r="B618" s="244" t="s">
        <v>4525</v>
      </c>
    </row>
    <row r="619" spans="1:2" hidden="1">
      <c r="A619" s="243" t="s">
        <v>4526</v>
      </c>
      <c r="B619" s="244" t="s">
        <v>4527</v>
      </c>
    </row>
    <row r="620" spans="1:2" hidden="1">
      <c r="A620" s="243" t="s">
        <v>4528</v>
      </c>
      <c r="B620" s="244" t="s">
        <v>4529</v>
      </c>
    </row>
    <row r="621" spans="1:2" hidden="1">
      <c r="A621" s="243" t="s">
        <v>4530</v>
      </c>
      <c r="B621" s="244" t="s">
        <v>4531</v>
      </c>
    </row>
    <row r="622" spans="1:2" hidden="1">
      <c r="A622" s="243" t="s">
        <v>4532</v>
      </c>
      <c r="B622" s="244" t="s">
        <v>4533</v>
      </c>
    </row>
    <row r="623" spans="1:2" hidden="1">
      <c r="A623" s="243" t="s">
        <v>4534</v>
      </c>
      <c r="B623" s="244" t="s">
        <v>4535</v>
      </c>
    </row>
    <row r="624" spans="1:2" hidden="1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 hidden="1">
      <c r="A626" s="243" t="s">
        <v>4540</v>
      </c>
      <c r="B626" s="244" t="s">
        <v>4541</v>
      </c>
    </row>
    <row r="627" spans="1:2" hidden="1">
      <c r="A627" s="243" t="s">
        <v>4542</v>
      </c>
      <c r="B627" s="244" t="s">
        <v>4543</v>
      </c>
    </row>
    <row r="628" spans="1:2" hidden="1">
      <c r="A628" s="243" t="s">
        <v>4544</v>
      </c>
      <c r="B628" s="244" t="s">
        <v>4545</v>
      </c>
    </row>
    <row r="629" spans="1:2" hidden="1">
      <c r="A629" s="243" t="s">
        <v>4546</v>
      </c>
      <c r="B629" s="244" t="s">
        <v>4547</v>
      </c>
    </row>
    <row r="630" spans="1:2" hidden="1">
      <c r="A630" s="243" t="s">
        <v>4548</v>
      </c>
      <c r="B630" s="244" t="s">
        <v>4549</v>
      </c>
    </row>
    <row r="631" spans="1:2" hidden="1">
      <c r="A631" s="243" t="s">
        <v>4550</v>
      </c>
      <c r="B631" s="244" t="s">
        <v>4551</v>
      </c>
    </row>
    <row r="632" spans="1:2" hidden="1">
      <c r="A632" s="243" t="s">
        <v>4552</v>
      </c>
      <c r="B632" s="244" t="s">
        <v>4553</v>
      </c>
    </row>
    <row r="633" spans="1:2" hidden="1">
      <c r="A633" s="243" t="s">
        <v>4554</v>
      </c>
      <c r="B633" s="244" t="s">
        <v>4555</v>
      </c>
    </row>
    <row r="634" spans="1:2" hidden="1">
      <c r="A634" s="243" t="s">
        <v>4556</v>
      </c>
      <c r="B634" s="244" t="s">
        <v>4557</v>
      </c>
    </row>
    <row r="635" spans="1:2" hidden="1">
      <c r="A635" s="243" t="s">
        <v>4558</v>
      </c>
      <c r="B635" s="244" t="s">
        <v>4559</v>
      </c>
    </row>
    <row r="636" spans="1:2" hidden="1">
      <c r="A636" s="243" t="s">
        <v>4560</v>
      </c>
      <c r="B636" s="244" t="s">
        <v>4561</v>
      </c>
    </row>
    <row r="637" spans="1:2" hidden="1">
      <c r="A637" s="243" t="s">
        <v>4562</v>
      </c>
      <c r="B637" s="244" t="s">
        <v>4563</v>
      </c>
    </row>
    <row r="638" spans="1:2" hidden="1">
      <c r="A638" s="243" t="s">
        <v>4564</v>
      </c>
      <c r="B638" s="244" t="s">
        <v>4565</v>
      </c>
    </row>
    <row r="639" spans="1:2" hidden="1">
      <c r="A639" s="243" t="s">
        <v>4566</v>
      </c>
      <c r="B639" s="244" t="s">
        <v>4567</v>
      </c>
    </row>
    <row r="640" spans="1:2" hidden="1">
      <c r="A640" s="243" t="s">
        <v>4568</v>
      </c>
      <c r="B640" s="244" t="s">
        <v>4569</v>
      </c>
    </row>
    <row r="641" spans="1:2" hidden="1">
      <c r="A641" s="243" t="s">
        <v>4570</v>
      </c>
      <c r="B641" s="244" t="s">
        <v>4571</v>
      </c>
    </row>
    <row r="642" spans="1:2" hidden="1">
      <c r="A642" s="243" t="s">
        <v>4572</v>
      </c>
      <c r="B642" s="244" t="s">
        <v>4573</v>
      </c>
    </row>
    <row r="643" spans="1:2" hidden="1">
      <c r="A643" s="243" t="s">
        <v>4574</v>
      </c>
      <c r="B643" s="244" t="s">
        <v>4575</v>
      </c>
    </row>
    <row r="644" spans="1:2" hidden="1">
      <c r="A644" s="243" t="s">
        <v>4576</v>
      </c>
      <c r="B644" s="244" t="s">
        <v>4577</v>
      </c>
    </row>
    <row r="645" spans="1:2" hidden="1">
      <c r="A645" s="243" t="s">
        <v>4578</v>
      </c>
      <c r="B645" s="244" t="s">
        <v>4579</v>
      </c>
    </row>
    <row r="646" spans="1:2" hidden="1">
      <c r="A646" s="243" t="s">
        <v>4580</v>
      </c>
      <c r="B646" s="244" t="s">
        <v>4581</v>
      </c>
    </row>
    <row r="647" spans="1:2" hidden="1">
      <c r="A647" s="243" t="s">
        <v>4582</v>
      </c>
      <c r="B647" s="244" t="s">
        <v>4583</v>
      </c>
    </row>
    <row r="648" spans="1:2" hidden="1">
      <c r="A648" s="243" t="s">
        <v>4584</v>
      </c>
      <c r="B648" s="244" t="s">
        <v>4585</v>
      </c>
    </row>
    <row r="649" spans="1:2" hidden="1">
      <c r="A649" s="243" t="s">
        <v>4586</v>
      </c>
      <c r="B649" s="244" t="s">
        <v>4587</v>
      </c>
    </row>
    <row r="650" spans="1:2" hidden="1">
      <c r="A650" s="243" t="s">
        <v>4588</v>
      </c>
      <c r="B650" s="244" t="s">
        <v>4589</v>
      </c>
    </row>
    <row r="651" spans="1:2" hidden="1">
      <c r="A651" s="243" t="s">
        <v>4590</v>
      </c>
      <c r="B651" s="244" t="s">
        <v>4591</v>
      </c>
    </row>
    <row r="652" spans="1:2" hidden="1">
      <c r="A652" s="243" t="s">
        <v>4592</v>
      </c>
      <c r="B652" s="244" t="s">
        <v>4593</v>
      </c>
    </row>
    <row r="653" spans="1:2" hidden="1">
      <c r="A653" s="243" t="s">
        <v>4594</v>
      </c>
      <c r="B653" s="244" t="s">
        <v>4595</v>
      </c>
    </row>
    <row r="654" spans="1:2" hidden="1">
      <c r="A654" s="243" t="s">
        <v>4596</v>
      </c>
      <c r="B654" s="244" t="s">
        <v>4597</v>
      </c>
    </row>
    <row r="655" spans="1:2" hidden="1">
      <c r="A655" s="243" t="s">
        <v>4598</v>
      </c>
      <c r="B655" s="244" t="s">
        <v>4599</v>
      </c>
    </row>
    <row r="656" spans="1:2" hidden="1">
      <c r="A656" s="243" t="s">
        <v>4600</v>
      </c>
      <c r="B656" s="244" t="s">
        <v>4601</v>
      </c>
    </row>
    <row r="657" spans="1:2" hidden="1">
      <c r="A657" s="243" t="s">
        <v>4602</v>
      </c>
      <c r="B657" s="244" t="s">
        <v>4603</v>
      </c>
    </row>
    <row r="658" spans="1:2" hidden="1">
      <c r="A658" s="243" t="s">
        <v>4604</v>
      </c>
      <c r="B658" s="244" t="s">
        <v>4605</v>
      </c>
    </row>
    <row r="659" spans="1:2" hidden="1">
      <c r="A659" s="243" t="s">
        <v>4606</v>
      </c>
      <c r="B659" s="244" t="s">
        <v>4607</v>
      </c>
    </row>
    <row r="660" spans="1:2" hidden="1">
      <c r="A660" s="243" t="s">
        <v>4608</v>
      </c>
      <c r="B660" s="244" t="s">
        <v>4609</v>
      </c>
    </row>
    <row r="661" spans="1:2" hidden="1">
      <c r="A661" s="243" t="s">
        <v>4610</v>
      </c>
      <c r="B661" s="244" t="s">
        <v>2161</v>
      </c>
    </row>
    <row r="662" spans="1:2" hidden="1">
      <c r="A662" s="243" t="s">
        <v>4611</v>
      </c>
      <c r="B662" s="244" t="s">
        <v>4612</v>
      </c>
    </row>
    <row r="663" spans="1:2" hidden="1">
      <c r="A663" s="241" t="s">
        <v>143</v>
      </c>
      <c r="B663" s="242" t="s">
        <v>1301</v>
      </c>
    </row>
    <row r="664" spans="1:2" hidden="1">
      <c r="A664" s="243" t="s">
        <v>735</v>
      </c>
      <c r="B664" s="244" t="s">
        <v>736</v>
      </c>
    </row>
    <row r="665" spans="1:2" hidden="1">
      <c r="A665" s="243" t="s">
        <v>737</v>
      </c>
      <c r="B665" s="244" t="s">
        <v>738</v>
      </c>
    </row>
    <row r="666" spans="1:2" hidden="1">
      <c r="A666" s="243" t="s">
        <v>2208</v>
      </c>
      <c r="B666" s="244" t="s">
        <v>2209</v>
      </c>
    </row>
    <row r="667" spans="1:2" hidden="1">
      <c r="A667" s="243" t="s">
        <v>2210</v>
      </c>
      <c r="B667" s="244" t="s">
        <v>2118</v>
      </c>
    </row>
    <row r="668" spans="1:2" hidden="1">
      <c r="A668" s="243" t="s">
        <v>2211</v>
      </c>
      <c r="B668" s="244" t="s">
        <v>2212</v>
      </c>
    </row>
    <row r="669" spans="1:2" hidden="1">
      <c r="A669" s="243" t="s">
        <v>4613</v>
      </c>
      <c r="B669" s="244" t="s">
        <v>4614</v>
      </c>
    </row>
    <row r="670" spans="1:2" hidden="1">
      <c r="A670" s="243" t="s">
        <v>4615</v>
      </c>
      <c r="B670" s="244" t="s">
        <v>4616</v>
      </c>
    </row>
    <row r="671" spans="1:2" hidden="1">
      <c r="A671" s="241" t="s">
        <v>1303</v>
      </c>
      <c r="B671" s="242" t="s">
        <v>1474</v>
      </c>
    </row>
    <row r="672" spans="1:2" hidden="1">
      <c r="A672" s="243" t="s">
        <v>1973</v>
      </c>
      <c r="B672" s="244" t="s">
        <v>1972</v>
      </c>
    </row>
    <row r="673" spans="1:2" hidden="1">
      <c r="A673" s="243" t="s">
        <v>1974</v>
      </c>
      <c r="B673" s="244" t="s">
        <v>1975</v>
      </c>
    </row>
    <row r="674" spans="1:2" hidden="1">
      <c r="A674" s="243" t="s">
        <v>2213</v>
      </c>
      <c r="B674" s="244" t="s">
        <v>2214</v>
      </c>
    </row>
    <row r="675" spans="1:2" hidden="1">
      <c r="A675" s="243" t="s">
        <v>2215</v>
      </c>
      <c r="B675" s="244" t="s">
        <v>2216</v>
      </c>
    </row>
    <row r="676" spans="1:2" hidden="1">
      <c r="A676" s="243" t="s">
        <v>4617</v>
      </c>
      <c r="B676" s="244" t="s">
        <v>4618</v>
      </c>
    </row>
    <row r="677" spans="1:2" hidden="1">
      <c r="A677" s="243" t="s">
        <v>4619</v>
      </c>
      <c r="B677" s="244" t="s">
        <v>4620</v>
      </c>
    </row>
    <row r="678" spans="1:2" hidden="1">
      <c r="A678" s="243" t="s">
        <v>4621</v>
      </c>
      <c r="B678" s="244" t="s">
        <v>4622</v>
      </c>
    </row>
    <row r="679" spans="1:2" hidden="1">
      <c r="A679" s="243" t="s">
        <v>4623</v>
      </c>
      <c r="B679" s="244" t="s">
        <v>4624</v>
      </c>
    </row>
    <row r="680" spans="1:2" hidden="1">
      <c r="A680" s="241" t="s">
        <v>229</v>
      </c>
      <c r="B680" s="242" t="s">
        <v>1213</v>
      </c>
    </row>
    <row r="681" spans="1:2" hidden="1">
      <c r="A681" s="243" t="s">
        <v>739</v>
      </c>
      <c r="B681" s="244" t="s">
        <v>249</v>
      </c>
    </row>
    <row r="682" spans="1:2" hidden="1">
      <c r="A682" s="243" t="s">
        <v>740</v>
      </c>
      <c r="B682" s="244" t="s">
        <v>250</v>
      </c>
    </row>
    <row r="683" spans="1:2" hidden="1">
      <c r="A683" s="243" t="s">
        <v>741</v>
      </c>
      <c r="B683" s="244" t="s">
        <v>742</v>
      </c>
    </row>
    <row r="684" spans="1:2" hidden="1">
      <c r="A684" s="243" t="s">
        <v>1149</v>
      </c>
      <c r="B684" s="244" t="s">
        <v>966</v>
      </c>
    </row>
    <row r="685" spans="1:2" hidden="1">
      <c r="A685" s="243" t="s">
        <v>1976</v>
      </c>
      <c r="B685" s="244" t="s">
        <v>1977</v>
      </c>
    </row>
    <row r="686" spans="1:2" hidden="1">
      <c r="A686" s="243" t="s">
        <v>1978</v>
      </c>
      <c r="B686" s="244" t="s">
        <v>972</v>
      </c>
    </row>
    <row r="687" spans="1:2" hidden="1">
      <c r="A687" s="241" t="s">
        <v>676</v>
      </c>
      <c r="B687" s="242" t="s">
        <v>677</v>
      </c>
    </row>
    <row r="688" spans="1:2" hidden="1">
      <c r="A688" s="243" t="s">
        <v>744</v>
      </c>
      <c r="B688" s="244" t="s">
        <v>745</v>
      </c>
    </row>
    <row r="689" spans="1:2" hidden="1">
      <c r="A689" s="239" t="s">
        <v>529</v>
      </c>
      <c r="B689" s="240" t="s">
        <v>768</v>
      </c>
    </row>
    <row r="690" spans="1:2" hidden="1">
      <c r="A690" s="241" t="s">
        <v>684</v>
      </c>
      <c r="B690" s="242" t="s">
        <v>1302</v>
      </c>
    </row>
    <row r="691" spans="1:2" hidden="1">
      <c r="A691" s="243" t="s">
        <v>746</v>
      </c>
      <c r="B691" s="244" t="s">
        <v>747</v>
      </c>
    </row>
    <row r="692" spans="1:2" hidden="1">
      <c r="A692" s="243" t="s">
        <v>748</v>
      </c>
      <c r="B692" s="244" t="s">
        <v>749</v>
      </c>
    </row>
    <row r="693" spans="1:2" hidden="1">
      <c r="A693" s="243" t="s">
        <v>4625</v>
      </c>
      <c r="B693" s="244" t="s">
        <v>4626</v>
      </c>
    </row>
    <row r="694" spans="1:2" hidden="1">
      <c r="A694" s="243" t="s">
        <v>750</v>
      </c>
      <c r="B694" s="244" t="s">
        <v>751</v>
      </c>
    </row>
    <row r="695" spans="1:2" hidden="1">
      <c r="A695" s="243" t="s">
        <v>752</v>
      </c>
      <c r="B695" s="244" t="s">
        <v>753</v>
      </c>
    </row>
    <row r="696" spans="1:2" hidden="1">
      <c r="A696" s="243" t="s">
        <v>754</v>
      </c>
      <c r="B696" s="244" t="s">
        <v>755</v>
      </c>
    </row>
    <row r="697" spans="1:2" hidden="1">
      <c r="A697" s="243" t="s">
        <v>756</v>
      </c>
      <c r="B697" s="244" t="s">
        <v>757</v>
      </c>
    </row>
    <row r="698" spans="1:2" hidden="1">
      <c r="A698" s="243" t="s">
        <v>758</v>
      </c>
      <c r="B698" s="244" t="s">
        <v>759</v>
      </c>
    </row>
    <row r="699" spans="1:2" hidden="1">
      <c r="A699" s="243" t="s">
        <v>1150</v>
      </c>
      <c r="B699" s="244" t="s">
        <v>1151</v>
      </c>
    </row>
    <row r="700" spans="1:2" hidden="1">
      <c r="A700" s="243" t="s">
        <v>1152</v>
      </c>
      <c r="B700" s="244" t="s">
        <v>1153</v>
      </c>
    </row>
    <row r="701" spans="1:2" hidden="1">
      <c r="A701" s="243" t="s">
        <v>1154</v>
      </c>
      <c r="B701" s="244" t="s">
        <v>1155</v>
      </c>
    </row>
    <row r="702" spans="1:2" hidden="1">
      <c r="A702" s="243" t="s">
        <v>1156</v>
      </c>
      <c r="B702" s="244" t="s">
        <v>1157</v>
      </c>
    </row>
    <row r="703" spans="1:2" hidden="1">
      <c r="A703" s="243" t="s">
        <v>1158</v>
      </c>
      <c r="B703" s="244" t="s">
        <v>1159</v>
      </c>
    </row>
    <row r="704" spans="1:2" hidden="1">
      <c r="A704" s="243" t="s">
        <v>1160</v>
      </c>
      <c r="B704" s="244" t="s">
        <v>1161</v>
      </c>
    </row>
    <row r="705" spans="1:2" hidden="1">
      <c r="A705" s="243" t="s">
        <v>1163</v>
      </c>
      <c r="B705" s="244" t="s">
        <v>1164</v>
      </c>
    </row>
    <row r="706" spans="1:2" hidden="1">
      <c r="A706" s="243" t="s">
        <v>1165</v>
      </c>
      <c r="B706" s="244" t="s">
        <v>1166</v>
      </c>
    </row>
    <row r="707" spans="1:2" hidden="1">
      <c r="A707" s="243" t="s">
        <v>1167</v>
      </c>
      <c r="B707" s="244" t="s">
        <v>1168</v>
      </c>
    </row>
    <row r="708" spans="1:2" hidden="1">
      <c r="A708" s="243" t="s">
        <v>1169</v>
      </c>
      <c r="B708" s="244" t="s">
        <v>1170</v>
      </c>
    </row>
    <row r="709" spans="1:2" hidden="1">
      <c r="A709" s="243" t="s">
        <v>1171</v>
      </c>
      <c r="B709" s="244" t="s">
        <v>1172</v>
      </c>
    </row>
    <row r="710" spans="1:2" hidden="1">
      <c r="A710" s="243" t="s">
        <v>1173</v>
      </c>
      <c r="B710" s="244" t="s">
        <v>1174</v>
      </c>
    </row>
    <row r="711" spans="1:2" hidden="1">
      <c r="A711" s="243" t="s">
        <v>1979</v>
      </c>
      <c r="B711" s="244" t="s">
        <v>1980</v>
      </c>
    </row>
    <row r="712" spans="1:2" hidden="1">
      <c r="A712" s="243" t="s">
        <v>1981</v>
      </c>
      <c r="B712" s="244" t="s">
        <v>1982</v>
      </c>
    </row>
    <row r="713" spans="1:2" hidden="1">
      <c r="A713" s="243" t="s">
        <v>1983</v>
      </c>
      <c r="B713" s="244" t="s">
        <v>1984</v>
      </c>
    </row>
    <row r="714" spans="1:2" hidden="1">
      <c r="A714" s="243" t="s">
        <v>1985</v>
      </c>
      <c r="B714" s="244" t="s">
        <v>1986</v>
      </c>
    </row>
    <row r="715" spans="1:2" hidden="1">
      <c r="A715" s="243" t="s">
        <v>1987</v>
      </c>
      <c r="B715" s="244" t="s">
        <v>1988</v>
      </c>
    </row>
    <row r="716" spans="1:2" hidden="1">
      <c r="A716" s="243" t="s">
        <v>1989</v>
      </c>
      <c r="B716" s="244" t="s">
        <v>1990</v>
      </c>
    </row>
    <row r="717" spans="1:2" hidden="1">
      <c r="A717" s="243" t="s">
        <v>1991</v>
      </c>
      <c r="B717" s="244" t="s">
        <v>1992</v>
      </c>
    </row>
    <row r="718" spans="1:2" hidden="1">
      <c r="A718" s="243" t="s">
        <v>1993</v>
      </c>
      <c r="B718" s="244" t="s">
        <v>1994</v>
      </c>
    </row>
    <row r="719" spans="1:2" hidden="1">
      <c r="A719" s="243" t="s">
        <v>1995</v>
      </c>
      <c r="B719" s="244" t="s">
        <v>1996</v>
      </c>
    </row>
    <row r="720" spans="1:2" hidden="1">
      <c r="A720" s="243" t="s">
        <v>1997</v>
      </c>
      <c r="B720" s="244" t="s">
        <v>1998</v>
      </c>
    </row>
    <row r="721" spans="1:2" hidden="1">
      <c r="A721" s="243" t="s">
        <v>1999</v>
      </c>
      <c r="B721" s="244" t="s">
        <v>2000</v>
      </c>
    </row>
    <row r="722" spans="1:2" hidden="1">
      <c r="A722" s="243" t="s">
        <v>2001</v>
      </c>
      <c r="B722" s="244" t="s">
        <v>2002</v>
      </c>
    </row>
    <row r="723" spans="1:2" hidden="1">
      <c r="A723" s="243" t="s">
        <v>2003</v>
      </c>
      <c r="B723" s="244" t="s">
        <v>2004</v>
      </c>
    </row>
    <row r="724" spans="1:2" hidden="1">
      <c r="A724" s="243" t="s">
        <v>2005</v>
      </c>
      <c r="B724" s="244" t="s">
        <v>2006</v>
      </c>
    </row>
    <row r="725" spans="1:2" hidden="1">
      <c r="A725" s="243" t="s">
        <v>2007</v>
      </c>
      <c r="B725" s="244" t="s">
        <v>2008</v>
      </c>
    </row>
    <row r="726" spans="1:2" hidden="1">
      <c r="A726" s="243" t="s">
        <v>2009</v>
      </c>
      <c r="B726" s="244" t="s">
        <v>2010</v>
      </c>
    </row>
    <row r="727" spans="1:2" hidden="1">
      <c r="A727" s="243" t="s">
        <v>2011</v>
      </c>
      <c r="B727" s="244" t="s">
        <v>1162</v>
      </c>
    </row>
    <row r="728" spans="1:2" hidden="1">
      <c r="A728" s="243" t="s">
        <v>2012</v>
      </c>
      <c r="B728" s="244" t="s">
        <v>2013</v>
      </c>
    </row>
    <row r="729" spans="1:2" hidden="1">
      <c r="A729" s="243" t="s">
        <v>2014</v>
      </c>
      <c r="B729" s="244" t="s">
        <v>2015</v>
      </c>
    </row>
    <row r="730" spans="1:2" hidden="1">
      <c r="A730" s="243" t="s">
        <v>2016</v>
      </c>
      <c r="B730" s="244" t="s">
        <v>2017</v>
      </c>
    </row>
    <row r="731" spans="1:2" hidden="1">
      <c r="A731" s="243" t="s">
        <v>2217</v>
      </c>
      <c r="B731" s="244" t="s">
        <v>2218</v>
      </c>
    </row>
    <row r="732" spans="1:2" hidden="1">
      <c r="A732" s="243" t="s">
        <v>2219</v>
      </c>
      <c r="B732" s="244" t="s">
        <v>2220</v>
      </c>
    </row>
    <row r="733" spans="1:2" hidden="1">
      <c r="A733" s="243" t="s">
        <v>2221</v>
      </c>
      <c r="B733" s="244" t="s">
        <v>2222</v>
      </c>
    </row>
    <row r="734" spans="1:2" hidden="1">
      <c r="A734" s="243" t="s">
        <v>2223</v>
      </c>
      <c r="B734" s="244" t="s">
        <v>2224</v>
      </c>
    </row>
    <row r="735" spans="1:2" hidden="1">
      <c r="A735" s="243" t="s">
        <v>2225</v>
      </c>
      <c r="B735" s="244" t="s">
        <v>2226</v>
      </c>
    </row>
    <row r="736" spans="1:2" hidden="1">
      <c r="A736" s="243" t="s">
        <v>2227</v>
      </c>
      <c r="B736" s="244" t="s">
        <v>2228</v>
      </c>
    </row>
    <row r="737" spans="1:2" hidden="1">
      <c r="A737" s="243" t="s">
        <v>2229</v>
      </c>
      <c r="B737" s="244" t="s">
        <v>2230</v>
      </c>
    </row>
    <row r="738" spans="1:2" hidden="1">
      <c r="A738" s="243" t="s">
        <v>2231</v>
      </c>
      <c r="B738" s="244" t="s">
        <v>2232</v>
      </c>
    </row>
    <row r="739" spans="1:2" hidden="1">
      <c r="A739" s="243" t="s">
        <v>2233</v>
      </c>
      <c r="B739" s="244" t="s">
        <v>2234</v>
      </c>
    </row>
    <row r="740" spans="1:2" hidden="1">
      <c r="A740" s="243" t="s">
        <v>2235</v>
      </c>
      <c r="B740" s="244" t="s">
        <v>2236</v>
      </c>
    </row>
    <row r="741" spans="1:2" hidden="1">
      <c r="A741" s="243" t="s">
        <v>2237</v>
      </c>
      <c r="B741" s="244" t="s">
        <v>1041</v>
      </c>
    </row>
    <row r="742" spans="1:2" hidden="1">
      <c r="A742" s="243" t="s">
        <v>2238</v>
      </c>
      <c r="B742" s="244" t="s">
        <v>2239</v>
      </c>
    </row>
    <row r="743" spans="1:2" hidden="1">
      <c r="A743" s="243" t="s">
        <v>2240</v>
      </c>
      <c r="B743" s="244" t="s">
        <v>2241</v>
      </c>
    </row>
    <row r="744" spans="1:2" hidden="1">
      <c r="A744" s="243" t="s">
        <v>2242</v>
      </c>
      <c r="B744" s="244" t="s">
        <v>2243</v>
      </c>
    </row>
    <row r="745" spans="1:2" hidden="1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 hidden="1">
      <c r="A747" s="243" t="s">
        <v>2248</v>
      </c>
      <c r="B747" s="244" t="s">
        <v>2249</v>
      </c>
    </row>
    <row r="748" spans="1:2" hidden="1">
      <c r="A748" s="243" t="s">
        <v>2250</v>
      </c>
      <c r="B748" s="244" t="s">
        <v>2251</v>
      </c>
    </row>
    <row r="749" spans="1:2" hidden="1">
      <c r="A749" s="243" t="s">
        <v>2252</v>
      </c>
      <c r="B749" s="244" t="s">
        <v>2253</v>
      </c>
    </row>
    <row r="750" spans="1:2" hidden="1">
      <c r="A750" s="243" t="s">
        <v>2254</v>
      </c>
      <c r="B750" s="244" t="s">
        <v>2146</v>
      </c>
    </row>
    <row r="751" spans="1:2" hidden="1">
      <c r="A751" s="243" t="s">
        <v>2255</v>
      </c>
      <c r="B751" s="244" t="s">
        <v>2256</v>
      </c>
    </row>
    <row r="752" spans="1:2" hidden="1">
      <c r="A752" s="243" t="s">
        <v>2257</v>
      </c>
      <c r="B752" s="244" t="s">
        <v>2258</v>
      </c>
    </row>
    <row r="753" spans="1:2" hidden="1">
      <c r="A753" s="243" t="s">
        <v>2259</v>
      </c>
      <c r="B753" s="244" t="s">
        <v>2260</v>
      </c>
    </row>
    <row r="754" spans="1:2" hidden="1">
      <c r="A754" s="243" t="s">
        <v>2261</v>
      </c>
      <c r="B754" s="244" t="s">
        <v>2262</v>
      </c>
    </row>
    <row r="755" spans="1:2" hidden="1">
      <c r="A755" s="243" t="s">
        <v>2263</v>
      </c>
      <c r="B755" s="244" t="s">
        <v>2264</v>
      </c>
    </row>
    <row r="756" spans="1:2" hidden="1">
      <c r="A756" s="243" t="s">
        <v>2265</v>
      </c>
      <c r="B756" s="244" t="s">
        <v>2266</v>
      </c>
    </row>
    <row r="757" spans="1:2" hidden="1">
      <c r="A757" s="243" t="s">
        <v>2267</v>
      </c>
      <c r="B757" s="244" t="s">
        <v>1090</v>
      </c>
    </row>
    <row r="758" spans="1:2" hidden="1">
      <c r="A758" s="243" t="s">
        <v>2268</v>
      </c>
      <c r="B758" s="244" t="s">
        <v>2269</v>
      </c>
    </row>
    <row r="759" spans="1:2" hidden="1">
      <c r="A759" s="243" t="s">
        <v>4627</v>
      </c>
      <c r="B759" s="244" t="s">
        <v>4628</v>
      </c>
    </row>
    <row r="760" spans="1:2" hidden="1">
      <c r="A760" s="243" t="s">
        <v>4629</v>
      </c>
      <c r="B760" s="244" t="s">
        <v>4630</v>
      </c>
    </row>
    <row r="761" spans="1:2" hidden="1">
      <c r="A761" s="243" t="s">
        <v>4631</v>
      </c>
      <c r="B761" s="244" t="s">
        <v>4632</v>
      </c>
    </row>
    <row r="762" spans="1:2" hidden="1">
      <c r="A762" s="243" t="s">
        <v>4633</v>
      </c>
      <c r="B762" s="244" t="s">
        <v>4634</v>
      </c>
    </row>
    <row r="763" spans="1:2" hidden="1">
      <c r="A763" s="243" t="s">
        <v>4635</v>
      </c>
      <c r="B763" s="244" t="s">
        <v>4636</v>
      </c>
    </row>
    <row r="764" spans="1:2" hidden="1">
      <c r="A764" s="243" t="s">
        <v>4637</v>
      </c>
      <c r="B764" s="244" t="s">
        <v>4638</v>
      </c>
    </row>
    <row r="765" spans="1:2" hidden="1">
      <c r="A765" s="243" t="s">
        <v>4639</v>
      </c>
      <c r="B765" s="244" t="s">
        <v>4640</v>
      </c>
    </row>
    <row r="766" spans="1:2" hidden="1">
      <c r="A766" s="243" t="s">
        <v>4641</v>
      </c>
      <c r="B766" s="244" t="s">
        <v>4642</v>
      </c>
    </row>
    <row r="767" spans="1:2" hidden="1">
      <c r="A767" s="243" t="s">
        <v>4643</v>
      </c>
      <c r="B767" s="244" t="s">
        <v>4644</v>
      </c>
    </row>
    <row r="768" spans="1:2" hidden="1">
      <c r="A768" s="243" t="s">
        <v>4645</v>
      </c>
      <c r="B768" s="244" t="s">
        <v>4646</v>
      </c>
    </row>
    <row r="769" spans="1:2" hidden="1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 hidden="1">
      <c r="A771" s="243" t="s">
        <v>4651</v>
      </c>
      <c r="B771" s="244" t="s">
        <v>4652</v>
      </c>
    </row>
    <row r="772" spans="1:2" hidden="1">
      <c r="A772" s="243" t="s">
        <v>4653</v>
      </c>
      <c r="B772" s="244" t="s">
        <v>4654</v>
      </c>
    </row>
    <row r="773" spans="1:2" hidden="1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 hidden="1">
      <c r="A776" s="243" t="s">
        <v>4661</v>
      </c>
      <c r="B776" s="244" t="s">
        <v>4662</v>
      </c>
    </row>
    <row r="777" spans="1:2" hidden="1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 hidden="1">
      <c r="A779" s="243" t="s">
        <v>4667</v>
      </c>
      <c r="B779" s="244" t="s">
        <v>4668</v>
      </c>
    </row>
    <row r="780" spans="1:2" hidden="1">
      <c r="A780" s="243" t="s">
        <v>4669</v>
      </c>
      <c r="B780" s="244" t="s">
        <v>4670</v>
      </c>
    </row>
    <row r="781" spans="1:2" hidden="1">
      <c r="A781" s="243" t="s">
        <v>4671</v>
      </c>
      <c r="B781" s="244" t="s">
        <v>4672</v>
      </c>
    </row>
    <row r="782" spans="1:2" hidden="1">
      <c r="A782" s="243" t="s">
        <v>4673</v>
      </c>
      <c r="B782" s="244" t="s">
        <v>4674</v>
      </c>
    </row>
    <row r="783" spans="1:2" hidden="1">
      <c r="A783" s="243" t="s">
        <v>4675</v>
      </c>
      <c r="B783" s="244" t="s">
        <v>4676</v>
      </c>
    </row>
    <row r="784" spans="1:2" hidden="1">
      <c r="A784" s="243" t="s">
        <v>4677</v>
      </c>
      <c r="B784" s="244" t="s">
        <v>4678</v>
      </c>
    </row>
    <row r="785" spans="1:2" hidden="1">
      <c r="A785" s="243" t="s">
        <v>4679</v>
      </c>
      <c r="B785" s="244" t="s">
        <v>4680</v>
      </c>
    </row>
    <row r="786" spans="1:2" hidden="1">
      <c r="A786" s="243" t="s">
        <v>4681</v>
      </c>
      <c r="B786" s="244" t="s">
        <v>4682</v>
      </c>
    </row>
    <row r="787" spans="1:2" hidden="1">
      <c r="A787" s="243" t="s">
        <v>4683</v>
      </c>
      <c r="B787" s="244" t="s">
        <v>4684</v>
      </c>
    </row>
    <row r="788" spans="1:2" hidden="1">
      <c r="A788" s="243" t="s">
        <v>4685</v>
      </c>
      <c r="B788" s="244" t="s">
        <v>4686</v>
      </c>
    </row>
    <row r="789" spans="1:2" hidden="1">
      <c r="A789" s="243" t="s">
        <v>4687</v>
      </c>
      <c r="B789" s="244" t="s">
        <v>4688</v>
      </c>
    </row>
    <row r="790" spans="1:2" hidden="1">
      <c r="A790" s="243" t="s">
        <v>4689</v>
      </c>
      <c r="B790" s="244" t="s">
        <v>4690</v>
      </c>
    </row>
    <row r="791" spans="1:2" hidden="1">
      <c r="A791" s="243" t="s">
        <v>4691</v>
      </c>
      <c r="B791" s="244" t="s">
        <v>4692</v>
      </c>
    </row>
    <row r="792" spans="1:2" hidden="1">
      <c r="A792" s="243" t="s">
        <v>4693</v>
      </c>
      <c r="B792" s="244" t="s">
        <v>4694</v>
      </c>
    </row>
    <row r="793" spans="1:2" hidden="1">
      <c r="A793" s="243" t="s">
        <v>4695</v>
      </c>
      <c r="B793" s="244" t="s">
        <v>4696</v>
      </c>
    </row>
    <row r="794" spans="1:2" hidden="1">
      <c r="A794" s="243" t="s">
        <v>4697</v>
      </c>
      <c r="B794" s="244" t="s">
        <v>4698</v>
      </c>
    </row>
    <row r="795" spans="1:2" hidden="1">
      <c r="A795" s="243" t="s">
        <v>4699</v>
      </c>
      <c r="B795" s="244" t="s">
        <v>4700</v>
      </c>
    </row>
    <row r="796" spans="1:2" hidden="1">
      <c r="A796" s="243" t="s">
        <v>4701</v>
      </c>
      <c r="B796" s="244" t="s">
        <v>4702</v>
      </c>
    </row>
    <row r="797" spans="1:2" hidden="1">
      <c r="A797" s="243" t="s">
        <v>4703</v>
      </c>
      <c r="B797" s="244" t="s">
        <v>4704</v>
      </c>
    </row>
    <row r="798" spans="1:2" hidden="1">
      <c r="A798" s="243" t="s">
        <v>4705</v>
      </c>
      <c r="B798" s="244" t="s">
        <v>4706</v>
      </c>
    </row>
    <row r="799" spans="1:2" hidden="1">
      <c r="A799" s="243" t="s">
        <v>4707</v>
      </c>
      <c r="B799" s="244" t="s">
        <v>4708</v>
      </c>
    </row>
    <row r="800" spans="1:2" hidden="1">
      <c r="A800" s="243" t="s">
        <v>4709</v>
      </c>
      <c r="B800" s="244" t="s">
        <v>4710</v>
      </c>
    </row>
    <row r="801" spans="1:2" hidden="1">
      <c r="A801" s="243" t="s">
        <v>4711</v>
      </c>
      <c r="B801" s="244" t="s">
        <v>4712</v>
      </c>
    </row>
    <row r="802" spans="1:2" hidden="1">
      <c r="A802" s="243" t="s">
        <v>4713</v>
      </c>
      <c r="B802" s="244" t="s">
        <v>4714</v>
      </c>
    </row>
    <row r="803" spans="1:2" hidden="1">
      <c r="A803" s="243" t="s">
        <v>4715</v>
      </c>
      <c r="B803" s="244" t="s">
        <v>4716</v>
      </c>
    </row>
    <row r="804" spans="1:2" hidden="1">
      <c r="A804" s="243" t="s">
        <v>4717</v>
      </c>
      <c r="B804" s="244" t="s">
        <v>4718</v>
      </c>
    </row>
    <row r="805" spans="1:2" hidden="1">
      <c r="A805" s="243" t="s">
        <v>4719</v>
      </c>
      <c r="B805" s="244" t="s">
        <v>4720</v>
      </c>
    </row>
    <row r="806" spans="1:2" hidden="1">
      <c r="A806" s="241" t="s">
        <v>688</v>
      </c>
      <c r="B806" s="242" t="s">
        <v>675</v>
      </c>
    </row>
    <row r="807" spans="1:2" hidden="1">
      <c r="A807" s="243" t="s">
        <v>760</v>
      </c>
      <c r="B807" s="244" t="s">
        <v>249</v>
      </c>
    </row>
    <row r="808" spans="1:2" hidden="1">
      <c r="A808" s="243" t="s">
        <v>761</v>
      </c>
      <c r="B808" s="244" t="s">
        <v>250</v>
      </c>
    </row>
    <row r="809" spans="1:2" hidden="1">
      <c r="A809" s="243" t="s">
        <v>762</v>
      </c>
      <c r="B809" s="244" t="s">
        <v>763</v>
      </c>
    </row>
    <row r="810" spans="1:2" hidden="1">
      <c r="A810" s="243" t="s">
        <v>1175</v>
      </c>
      <c r="B810" s="244" t="s">
        <v>1176</v>
      </c>
    </row>
    <row r="811" spans="1:2" hidden="1">
      <c r="A811" s="243" t="s">
        <v>1177</v>
      </c>
      <c r="B811" s="244" t="s">
        <v>966</v>
      </c>
    </row>
    <row r="812" spans="1:2" hidden="1">
      <c r="A812" s="243" t="s">
        <v>2018</v>
      </c>
      <c r="B812" s="244" t="s">
        <v>1977</v>
      </c>
    </row>
    <row r="813" spans="1:2" hidden="1">
      <c r="A813" s="243" t="s">
        <v>2270</v>
      </c>
      <c r="B813" s="244" t="s">
        <v>972</v>
      </c>
    </row>
    <row r="814" spans="1:2" hidden="1">
      <c r="A814" s="239" t="s">
        <v>599</v>
      </c>
      <c r="B814" s="240" t="s">
        <v>4760</v>
      </c>
    </row>
    <row r="815" spans="1:2" hidden="1">
      <c r="A815" s="241" t="s">
        <v>806</v>
      </c>
      <c r="B815" s="242" t="s">
        <v>807</v>
      </c>
    </row>
    <row r="816" spans="1:2" hidden="1">
      <c r="A816" s="243" t="s">
        <v>826</v>
      </c>
      <c r="B816" s="244" t="s">
        <v>827</v>
      </c>
    </row>
    <row r="817" spans="1:2" hidden="1">
      <c r="A817" s="245" t="s">
        <v>2271</v>
      </c>
      <c r="B817" s="244" t="s">
        <v>2272</v>
      </c>
    </row>
    <row r="818" spans="1:2" hidden="1">
      <c r="A818" s="243" t="s">
        <v>828</v>
      </c>
      <c r="B818" s="244" t="s">
        <v>829</v>
      </c>
    </row>
    <row r="819" spans="1:2" hidden="1">
      <c r="A819" s="245" t="s">
        <v>977</v>
      </c>
      <c r="B819" s="244" t="s">
        <v>978</v>
      </c>
    </row>
    <row r="820" spans="1:2" hidden="1">
      <c r="A820" s="245" t="s">
        <v>979</v>
      </c>
      <c r="B820" s="244" t="s">
        <v>980</v>
      </c>
    </row>
    <row r="821" spans="1:2" hidden="1">
      <c r="A821" s="245" t="s">
        <v>2273</v>
      </c>
      <c r="B821" s="244" t="s">
        <v>2272</v>
      </c>
    </row>
    <row r="822" spans="1:2" hidden="1">
      <c r="A822" s="245" t="s">
        <v>4721</v>
      </c>
      <c r="B822" s="244" t="s">
        <v>4722</v>
      </c>
    </row>
    <row r="823" spans="1:2" hidden="1">
      <c r="A823" s="245" t="s">
        <v>4723</v>
      </c>
      <c r="B823" s="244" t="s">
        <v>4724</v>
      </c>
    </row>
    <row r="824" spans="1:2" hidden="1">
      <c r="A824" s="241" t="s">
        <v>835</v>
      </c>
      <c r="B824" s="242" t="s">
        <v>836</v>
      </c>
    </row>
    <row r="825" spans="1:2" hidden="1">
      <c r="A825" s="243" t="s">
        <v>842</v>
      </c>
      <c r="B825" s="244" t="s">
        <v>843</v>
      </c>
    </row>
    <row r="826" spans="1:2" hidden="1">
      <c r="A826" s="245" t="s">
        <v>981</v>
      </c>
      <c r="B826" s="244" t="s">
        <v>982</v>
      </c>
    </row>
    <row r="827" spans="1:2" hidden="1">
      <c r="A827" s="245" t="s">
        <v>983</v>
      </c>
      <c r="B827" s="244" t="s">
        <v>984</v>
      </c>
    </row>
    <row r="828" spans="1:2" hidden="1">
      <c r="A828" s="241" t="s">
        <v>844</v>
      </c>
      <c r="B828" s="242" t="s">
        <v>845</v>
      </c>
    </row>
    <row r="829" spans="1:2" hidden="1">
      <c r="A829" s="243" t="s">
        <v>4084</v>
      </c>
      <c r="B829" s="244" t="s">
        <v>4085</v>
      </c>
    </row>
    <row r="830" spans="1:2" hidden="1">
      <c r="A830" s="245" t="s">
        <v>4725</v>
      </c>
      <c r="B830" s="244" t="s">
        <v>4085</v>
      </c>
    </row>
    <row r="831" spans="1:2" hidden="1">
      <c r="A831" s="243" t="s">
        <v>4087</v>
      </c>
      <c r="B831" s="244" t="s">
        <v>4057</v>
      </c>
    </row>
    <row r="832" spans="1:2" hidden="1">
      <c r="A832" s="245" t="s">
        <v>4726</v>
      </c>
      <c r="B832" s="244" t="s">
        <v>4727</v>
      </c>
    </row>
    <row r="833" spans="1:2" hidden="1">
      <c r="A833" s="243" t="s">
        <v>1221</v>
      </c>
      <c r="B833" s="244" t="s">
        <v>677</v>
      </c>
    </row>
    <row r="834" spans="1:2" hidden="1">
      <c r="A834" s="245" t="s">
        <v>4728</v>
      </c>
      <c r="B834" s="244" t="s">
        <v>4729</v>
      </c>
    </row>
    <row r="835" spans="1:2" hidden="1">
      <c r="A835" s="241" t="s">
        <v>854</v>
      </c>
      <c r="B835" s="242" t="s">
        <v>855</v>
      </c>
    </row>
    <row r="836" spans="1:2" hidden="1">
      <c r="A836" s="243" t="s">
        <v>4091</v>
      </c>
      <c r="B836" s="244" t="s">
        <v>4057</v>
      </c>
    </row>
    <row r="837" spans="1:2" hidden="1">
      <c r="A837" s="245" t="s">
        <v>4730</v>
      </c>
      <c r="B837" s="244" t="s">
        <v>4731</v>
      </c>
    </row>
    <row r="838" spans="1:2" hidden="1">
      <c r="A838" s="245" t="s">
        <v>4732</v>
      </c>
      <c r="B838" s="244" t="s">
        <v>4733</v>
      </c>
    </row>
    <row r="839" spans="1:2" hidden="1">
      <c r="A839" s="245" t="s">
        <v>4734</v>
      </c>
      <c r="B839" s="244" t="s">
        <v>4735</v>
      </c>
    </row>
    <row r="840" spans="1:2" hidden="1">
      <c r="A840" s="243" t="s">
        <v>4092</v>
      </c>
      <c r="B840" s="244" t="s">
        <v>4093</v>
      </c>
    </row>
    <row r="841" spans="1:2" hidden="1">
      <c r="A841" s="245" t="s">
        <v>4736</v>
      </c>
      <c r="B841" s="244" t="s">
        <v>4737</v>
      </c>
    </row>
    <row r="842" spans="1:2" hidden="1">
      <c r="A842" s="241" t="s">
        <v>886</v>
      </c>
      <c r="B842" s="242" t="s">
        <v>887</v>
      </c>
    </row>
    <row r="843" spans="1:2" hidden="1">
      <c r="A843" s="243" t="s">
        <v>1561</v>
      </c>
      <c r="B843" s="244" t="s">
        <v>4094</v>
      </c>
    </row>
    <row r="844" spans="1:2" hidden="1">
      <c r="A844" s="245" t="s">
        <v>4738</v>
      </c>
      <c r="B844" s="244" t="s">
        <v>4739</v>
      </c>
    </row>
    <row r="845" spans="1:2" hidden="1">
      <c r="A845" s="243" t="s">
        <v>4095</v>
      </c>
      <c r="B845" s="244" t="s">
        <v>4096</v>
      </c>
    </row>
    <row r="846" spans="1:2" hidden="1">
      <c r="A846" s="245" t="s">
        <v>4740</v>
      </c>
      <c r="B846" s="244" t="s">
        <v>4741</v>
      </c>
    </row>
    <row r="847" spans="1:2" hidden="1">
      <c r="A847" s="241" t="s">
        <v>926</v>
      </c>
      <c r="B847" s="242" t="s">
        <v>927</v>
      </c>
    </row>
    <row r="848" spans="1:2" hidden="1">
      <c r="A848" s="243" t="s">
        <v>4103</v>
      </c>
      <c r="B848" s="244" t="s">
        <v>4057</v>
      </c>
    </row>
    <row r="849" spans="1:2" hidden="1">
      <c r="A849" s="245" t="s">
        <v>4742</v>
      </c>
      <c r="B849" s="244" t="s">
        <v>4743</v>
      </c>
    </row>
    <row r="850" spans="1:2" hidden="1">
      <c r="A850" s="245" t="s">
        <v>4744</v>
      </c>
      <c r="B850" s="244" t="s">
        <v>4745</v>
      </c>
    </row>
    <row r="851" spans="1:2" hidden="1">
      <c r="A851" s="245" t="s">
        <v>4746</v>
      </c>
      <c r="B851" s="244" t="s">
        <v>4747</v>
      </c>
    </row>
    <row r="852" spans="1:2" hidden="1">
      <c r="A852" s="245" t="s">
        <v>4748</v>
      </c>
      <c r="B852" s="244" t="s">
        <v>4749</v>
      </c>
    </row>
    <row r="853" spans="1:2" hidden="1">
      <c r="A853" s="245" t="s">
        <v>4750</v>
      </c>
      <c r="B853" s="244" t="s">
        <v>4751</v>
      </c>
    </row>
    <row r="854" spans="1:2" hidden="1">
      <c r="A854" s="245" t="s">
        <v>4752</v>
      </c>
      <c r="B854" s="244" t="s">
        <v>4753</v>
      </c>
    </row>
    <row r="855" spans="1:2" hidden="1">
      <c r="A855" s="245" t="s">
        <v>4754</v>
      </c>
      <c r="B855" s="244" t="s">
        <v>4755</v>
      </c>
    </row>
    <row r="856" spans="1:2" hidden="1">
      <c r="A856" s="243" t="s">
        <v>950</v>
      </c>
      <c r="B856" s="244" t="s">
        <v>677</v>
      </c>
    </row>
    <row r="857" spans="1:2" hidden="1">
      <c r="A857" s="245" t="s">
        <v>985</v>
      </c>
      <c r="B857" s="244" t="s">
        <v>986</v>
      </c>
    </row>
    <row r="858" spans="1:2" hidden="1">
      <c r="A858" s="245" t="s">
        <v>987</v>
      </c>
      <c r="B858" s="244" t="s">
        <v>988</v>
      </c>
    </row>
    <row r="859" spans="1:2" hidden="1">
      <c r="A859" s="245" t="s">
        <v>989</v>
      </c>
      <c r="B859" s="244" t="s">
        <v>990</v>
      </c>
    </row>
    <row r="860" spans="1:2" hidden="1">
      <c r="A860" s="245" t="s">
        <v>991</v>
      </c>
      <c r="B860" s="244" t="s">
        <v>992</v>
      </c>
    </row>
    <row r="861" spans="1:2" hidden="1">
      <c r="A861" s="245" t="s">
        <v>993</v>
      </c>
      <c r="B861" s="244" t="s">
        <v>994</v>
      </c>
    </row>
    <row r="862" spans="1:2" hidden="1">
      <c r="A862" s="243" t="s">
        <v>4106</v>
      </c>
      <c r="B862" s="244" t="s">
        <v>4107</v>
      </c>
    </row>
    <row r="863" spans="1:2" hidden="1">
      <c r="A863" s="245" t="s">
        <v>4756</v>
      </c>
      <c r="B863" s="244" t="s">
        <v>4757</v>
      </c>
    </row>
    <row r="864" spans="1:2" hidden="1">
      <c r="A864" s="243" t="s">
        <v>951</v>
      </c>
      <c r="B864" s="244" t="s">
        <v>952</v>
      </c>
    </row>
    <row r="865" spans="1:2" hidden="1">
      <c r="A865" s="245" t="s">
        <v>4758</v>
      </c>
      <c r="B865" s="244" t="s">
        <v>4759</v>
      </c>
    </row>
    <row r="866" spans="1:2" hidden="1">
      <c r="A866" s="241" t="s">
        <v>2274</v>
      </c>
      <c r="B866" s="242" t="s">
        <v>2275</v>
      </c>
    </row>
    <row r="867" spans="1:2" hidden="1">
      <c r="A867" s="243" t="s">
        <v>2276</v>
      </c>
      <c r="B867" s="244" t="s">
        <v>677</v>
      </c>
    </row>
    <row r="868" spans="1:2" hidden="1">
      <c r="A868" s="245" t="s">
        <v>2277</v>
      </c>
      <c r="B868" s="244" t="s">
        <v>959</v>
      </c>
    </row>
    <row r="869" spans="1:2" hidden="1">
      <c r="A869" s="245" t="s">
        <v>2278</v>
      </c>
      <c r="B869" s="244" t="s">
        <v>960</v>
      </c>
    </row>
  </sheetData>
  <autoFilter ref="A1:B869" xr:uid="{00000000-0009-0000-0000-00000B000000}">
    <filterColumn colId="1">
      <filters>
        <filter val="„ REsearch-based teaching for life-long LEARNing“ (RELEARN)"/>
        <filter val="Adaptation-oriented Seamless Predictions of European ClimaTe ASPECT"/>
        <filter val="COORDINATE„COhort cOmmunity Research and Development Infrastructure Network for Access Throughout"/>
        <filter val="DigSea"/>
        <filter val="DIOSI - Developing and implementing hands-on training on Open Science and Open Innovation for Early Career Researchers"/>
        <filter val="DiseaseINgroups- Obrana od bolesti u skupinama: uloga povezanosti, rizik i vrsta patogena"/>
        <filter val="ERASMUS+ SKILLSEA"/>
        <filter val="HORIZON-INFRA-2021-SERV-01 - Recyclable Materials Development at Analytical Research Infrastructures - 'ReMade-at-ARI'"/>
        <filter val="INTERREG DEEP-SEA – Razvoj planiranja energetske učinkovitosti i mobilnih usluga marina na Jadranskoj obali"/>
        <filter val="INTERREG FAIRSEA- Ribolov u jadranskoj regiji zajednički pristup ekosustavu"/>
        <filter val="Jačanje održivih akcija, otpornosti, suradnje i usklađivanja širom i od strane Saveza SEA-EU"/>
        <filter val="JERICO-S3 Joint European Research Infrastructure of Coastal Observatories: Science, Service,"/>
        <filter val="Partnership for european research in radiation protection and detection of ionising radiation : towards a safer use and improved protection of the environment and human health (PIANOFORTE)"/>
        <filter val="PRIMA SEAFENNELMED"/>
        <filter val="Projekt Horizon 2020-FF IPM &quot;In-silico boosted, pest prevention and off-season focused IPM against new and emerging fruit flies ('OFF-Season' FF- IPM)&quot;"/>
        <filter val="ReMADEARI Recyclable materials development at analytical research infrastructures - ReMADEARI"/>
        <filter val="Research into representations of intercultural contacts in Czech travelogue texts from the Mediterranean up to 1918, using digital humanities"/>
        <filter val="SEA EU - Europsko sveučilište mora"/>
        <filter val="SEADRION - Poticanje širenja tehnologija grijanja i hlađenja pomoću pumpe morske vode u jadransko-jonskoj regiji"/>
        <filter val="SEAVIEWS- Sektorski prilagodljivi virtualni sustav ranog upozoravanja na zagađenje mora"/>
        <filter val="SECURE - Sustainable Careers for Researcher Empowerment"/>
        <filter val="Strengthening Research and Innovation Excellence in Autonomous Aerial Systems - AeroSTREAM"/>
        <filter val="YUFERING - YUFE Transforming Research and Innovation through Europe-wide Knowledge Transfer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 Borzić</cp:lastModifiedBy>
  <cp:lastPrinted>2023-12-08T09:26:23Z</cp:lastPrinted>
  <dcterms:created xsi:type="dcterms:W3CDTF">2018-09-10T07:36:17Z</dcterms:created>
  <dcterms:modified xsi:type="dcterms:W3CDTF">2023-12-08T09:26:44Z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